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atistiques\NFS 2024\Versailles\modif utilitaires\"/>
    </mc:Choice>
  </mc:AlternateContent>
  <xr:revisionPtr revIDLastSave="0" documentId="13_ncr:1_{563917C6-F733-4A5A-9814-B7D14818E01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otice" sheetId="3" r:id="rId1"/>
    <sheet name="Loi binomiale" sheetId="6" r:id="rId2"/>
    <sheet name="Test" sheetId="2" state="hidden" r:id="rId3"/>
    <sheet name="Calculs" sheetId="1" state="hidden" r:id="rId4"/>
    <sheet name="Table" sheetId="4" r:id="rId5"/>
    <sheet name="Méthode avec R" sheetId="5" r:id="rId6"/>
  </sheets>
  <calcPr calcId="181029"/>
</workbook>
</file>

<file path=xl/calcChain.xml><?xml version="1.0" encoding="utf-8"?>
<calcChain xmlns="http://schemas.openxmlformats.org/spreadsheetml/2006/main">
  <c r="C79" i="6" l="1"/>
  <c r="C80" i="6"/>
  <c r="C81" i="6"/>
  <c r="C82" i="6"/>
  <c r="C83" i="6"/>
  <c r="C84" i="6"/>
  <c r="C85" i="6"/>
  <c r="C86" i="6"/>
  <c r="C87" i="6"/>
  <c r="C88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23" i="6"/>
  <c r="M3" i="2"/>
  <c r="M4" i="2" s="1"/>
  <c r="M5" i="2" s="1"/>
  <c r="H5" i="2" s="1"/>
  <c r="H13" i="1"/>
  <c r="J10" i="1"/>
  <c r="I10" i="1"/>
  <c r="H10" i="1"/>
  <c r="H18" i="1" s="1"/>
  <c r="C7" i="1"/>
  <c r="D7" i="1"/>
  <c r="C13" i="1"/>
  <c r="D13" i="1" s="1"/>
  <c r="E10" i="2"/>
  <c r="C13" i="2" s="1"/>
  <c r="I29" i="1" l="1"/>
  <c r="I30" i="1"/>
  <c r="H19" i="1"/>
  <c r="H20" i="1" s="1"/>
  <c r="H22" i="1" s="1"/>
  <c r="I22" i="1" s="1"/>
  <c r="D13" i="2"/>
  <c r="I31" i="1" l="1"/>
  <c r="I32" i="1" s="1"/>
  <c r="J32" i="1" s="1"/>
  <c r="I33" i="1" s="1"/>
  <c r="J21" i="2" s="1"/>
  <c r="J22" i="2"/>
  <c r="H23" i="1"/>
  <c r="J29" i="2" s="1"/>
  <c r="J30" i="2"/>
  <c r="E7" i="1"/>
  <c r="D10" i="1" s="1"/>
  <c r="C10" i="1" l="1"/>
  <c r="C18" i="1" s="1"/>
  <c r="C19" i="1"/>
  <c r="D30" i="1"/>
  <c r="C20" i="1" l="1"/>
  <c r="C22" i="1" s="1"/>
  <c r="D22" i="1" s="1"/>
  <c r="E30" i="2" s="1"/>
  <c r="D29" i="1"/>
  <c r="D31" i="1" s="1"/>
  <c r="D32" i="1" s="1"/>
  <c r="E32" i="1" s="1"/>
  <c r="E22" i="2" s="1"/>
  <c r="C23" i="1" l="1"/>
  <c r="E29" i="2" s="1"/>
  <c r="D33" i="1"/>
  <c r="E21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Gilles</author>
  </authors>
  <commentList>
    <comment ref="C15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Une valeur comprise entre 0 et 1.</t>
        </r>
      </text>
    </comment>
  </commentList>
</comments>
</file>

<file path=xl/sharedStrings.xml><?xml version="1.0" encoding="utf-8"?>
<sst xmlns="http://schemas.openxmlformats.org/spreadsheetml/2006/main" count="242" uniqueCount="188">
  <si>
    <t>Effectif catégorie 1</t>
  </si>
  <si>
    <t>Effectif catégorie 2</t>
  </si>
  <si>
    <t>Eff total n</t>
  </si>
  <si>
    <t>Prop obser Cat 1</t>
  </si>
  <si>
    <t>Prop obser Cat 2</t>
  </si>
  <si>
    <t>Prop théo Cat 1</t>
  </si>
  <si>
    <t>z</t>
  </si>
  <si>
    <t>p uni</t>
  </si>
  <si>
    <t>p bidir</t>
  </si>
  <si>
    <t>p bidir = prop.test</t>
  </si>
  <si>
    <t>Prop théo Cat 2</t>
  </si>
  <si>
    <t>Correction de continuité</t>
  </si>
  <si>
    <t>nominat Zcorr</t>
  </si>
  <si>
    <t>dénominat Zcorr</t>
  </si>
  <si>
    <t>Zcorr</t>
  </si>
  <si>
    <t>calcul Z dénominat</t>
  </si>
  <si>
    <t>calcul Z numérat</t>
  </si>
  <si>
    <t>1. Calculs si effectifs</t>
  </si>
  <si>
    <t>2. Calculs si proportions</t>
  </si>
  <si>
    <t>Eff. Total</t>
  </si>
  <si>
    <t>Test binomial</t>
  </si>
  <si>
    <t>- Notice -</t>
  </si>
  <si>
    <t>Calculs utilisant les effectifs</t>
  </si>
  <si>
    <t>Calculs utilisant les proportions</t>
  </si>
  <si>
    <t>Hypothèse bilatérale</t>
  </si>
  <si>
    <t>Hypothèse unilatérale</t>
  </si>
  <si>
    <t xml:space="preserve">p = </t>
  </si>
  <si>
    <t>Valeur de p</t>
  </si>
  <si>
    <t xml:space="preserve">Effectif total </t>
  </si>
  <si>
    <t>Prop. observ. cat. 1</t>
  </si>
  <si>
    <t>Prop. observ. cat 2.</t>
  </si>
  <si>
    <t>Prop. observ. cat 1.</t>
  </si>
  <si>
    <t>Prop. observ. cat. 2</t>
  </si>
  <si>
    <t>Effectif total</t>
  </si>
  <si>
    <t>Prop. théorique cat. 1</t>
  </si>
  <si>
    <t>Approximation du test binomial utilisant la loi normale</t>
  </si>
  <si>
    <t>Comparaison d'une proportion à une valeur théorique</t>
  </si>
  <si>
    <t>Renseigner les cellules jaunes, soit par les effectifs soit par les proportions.</t>
  </si>
  <si>
    <t xml:space="preserve">d’observer une valeur inférieure ou égale à x (fréquence de l’événement le moins fréquent) </t>
  </si>
  <si>
    <t>x = événement le moins fréquent</t>
  </si>
  <si>
    <t>N</t>
  </si>
  <si>
    <t>Table du test binomial pour une fréquence théorique = 0.5</t>
  </si>
  <si>
    <t>et un effectif total &lt; 31</t>
  </si>
  <si>
    <r>
      <t xml:space="preserve">La table donne les probabilités </t>
    </r>
    <r>
      <rPr>
        <b/>
        <u/>
        <sz val="10"/>
        <color theme="1"/>
        <rFont val="Arial"/>
        <family val="2"/>
      </rPr>
      <t>unidirectionnelles</t>
    </r>
    <r>
      <rPr>
        <b/>
        <sz val="10"/>
        <color theme="1"/>
        <rFont val="Arial"/>
        <family val="2"/>
      </rPr>
      <t xml:space="preserve"> exactes </t>
    </r>
  </si>
  <si>
    <t>Résultat si effectif total &lt; 50 ou si prop.théorique ≠ 0.5</t>
  </si>
  <si>
    <t>Résultat si effectif total &gt; 50</t>
  </si>
  <si>
    <t>Test binomial avec le logiciel R</t>
  </si>
  <si>
    <t>Arguments</t>
  </si>
  <si>
    <t xml:space="preserve">x = </t>
  </si>
  <si>
    <t>nombre de succès ou vecteur de deux valeurs indiquant respectivement</t>
  </si>
  <si>
    <t xml:space="preserve">n = </t>
  </si>
  <si>
    <t>nombre de tirages si x est seulement le nombre de succès</t>
  </si>
  <si>
    <t xml:space="preserve">conf.level = </t>
  </si>
  <si>
    <t xml:space="preserve">alternative = </t>
  </si>
  <si>
    <t xml:space="preserve"> le nombre de succès et le nombre d'échecs.</t>
  </si>
  <si>
    <t>Exemples</t>
  </si>
  <si>
    <t>1. Quelle est la probabilité d'obtenir 7 filles sur 10 naissances ?</t>
  </si>
  <si>
    <t xml:space="preserve">        Exact binomial test</t>
  </si>
  <si>
    <t>data:  7 and 10</t>
  </si>
  <si>
    <t>number of successes = 7, number of trials = 10, p-value = 0.3438</t>
  </si>
  <si>
    <t>alternative hypothesis: true probability of success is not equal to 0.5</t>
  </si>
  <si>
    <t>95 percent confidence interval:</t>
  </si>
  <si>
    <t xml:space="preserve"> 0.3475471 0.9332605</t>
  </si>
  <si>
    <t>sample estimates:</t>
  </si>
  <si>
    <t xml:space="preserve">probability of success </t>
  </si>
  <si>
    <t>Intervalle de confiance (0.95 par défaut)</t>
  </si>
  <si>
    <r>
      <t>soit "</t>
    </r>
    <r>
      <rPr>
        <b/>
        <sz val="10"/>
        <color theme="1"/>
        <rFont val="Arial"/>
        <family val="2"/>
      </rPr>
      <t>t</t>
    </r>
    <r>
      <rPr>
        <sz val="10"/>
        <color theme="1"/>
        <rFont val="Arial"/>
        <family val="2"/>
      </rPr>
      <t>wo.sided", "</t>
    </r>
    <r>
      <rPr>
        <b/>
        <sz val="10"/>
        <color theme="1"/>
        <rFont val="Arial"/>
        <family val="2"/>
      </rPr>
      <t>g</t>
    </r>
    <r>
      <rPr>
        <sz val="10"/>
        <color theme="1"/>
        <rFont val="Arial"/>
        <family val="2"/>
      </rPr>
      <t>reater" ou "</t>
    </r>
    <r>
      <rPr>
        <b/>
        <sz val="10"/>
        <color theme="1"/>
        <rFont val="Arial"/>
        <family val="2"/>
      </rPr>
      <t>l</t>
    </r>
    <r>
      <rPr>
        <sz val="10"/>
        <color theme="1"/>
        <rFont val="Arial"/>
        <family val="2"/>
      </rPr>
      <t>ess". La lettre initiale suffit ("t" par défaut)</t>
    </r>
  </si>
  <si>
    <t>probabilité théorique de succès (0.5 par défaut)</t>
  </si>
  <si>
    <t>&gt; binom.test(7, 10, 0.5)</t>
  </si>
  <si>
    <t>2. Sachant qu'une pratique agricole produit généralement 70% de plants sains,</t>
  </si>
  <si>
    <t>a-t-il fait significativement mieux que la norme ?</t>
  </si>
  <si>
    <t>un agriculteur ayant obtenu 145 plants sains et 40 plants malades</t>
  </si>
  <si>
    <t>&gt; binom.test(145, 185, 0.7, alternative="g")</t>
  </si>
  <si>
    <t>data:  145 and 185</t>
  </si>
  <si>
    <t>number of successes = 145, number of trials = 185, p-value = 0.00679</t>
  </si>
  <si>
    <t>alternative hypothesis: true probability of success is greater than 0.7</t>
  </si>
  <si>
    <t xml:space="preserve"> 0.7280339 1.0000000</t>
  </si>
  <si>
    <r>
      <rPr>
        <u/>
        <sz val="10"/>
        <color theme="1"/>
        <rFont val="Arial"/>
        <family val="2"/>
      </rPr>
      <t>Fonction</t>
    </r>
    <r>
      <rPr>
        <sz val="10"/>
        <color theme="1"/>
        <rFont val="Arial"/>
        <family val="2"/>
      </rPr>
      <t xml:space="preserve"> : binom.test {stats}</t>
    </r>
  </si>
  <si>
    <t>N.B. La fonction utilisée avec R fournit une probabilité exacte quels que soient les effectifs et la probabilité théorique.</t>
  </si>
  <si>
    <t>2. Mode d'emploi des feuilles suivantes</t>
  </si>
  <si>
    <t>Contrôles</t>
  </si>
  <si>
    <t>1. Fonction du test</t>
  </si>
  <si>
    <r>
      <t xml:space="preserve"># Equivalent : </t>
    </r>
    <r>
      <rPr>
        <sz val="10"/>
        <color theme="1"/>
        <rFont val="Courier New"/>
        <family val="3"/>
      </rPr>
      <t>binom.test(c(7,3), 0.5)</t>
    </r>
  </si>
  <si>
    <t>1. Test binomial</t>
  </si>
  <si>
    <r>
      <rPr>
        <u/>
        <sz val="10"/>
        <color theme="1"/>
        <rFont val="Arial"/>
        <family val="2"/>
      </rPr>
      <t>Fonction</t>
    </r>
    <r>
      <rPr>
        <sz val="10"/>
        <color theme="1"/>
        <rFont val="Arial"/>
        <family val="2"/>
      </rPr>
      <t xml:space="preserve"> : pwr.p.test {pwr}</t>
    </r>
  </si>
  <si>
    <t xml:space="preserve">h = </t>
  </si>
  <si>
    <t>Taille de l'effet = différence entre proportion observée et valeur théorique</t>
  </si>
  <si>
    <t>Nombre total d'observations</t>
  </si>
  <si>
    <t xml:space="preserve">sig.level = </t>
  </si>
  <si>
    <t>Niveau de significativité (0.05 par défaut)</t>
  </si>
  <si>
    <t xml:space="preserve">power = </t>
  </si>
  <si>
    <t>Puissance</t>
  </si>
  <si>
    <r>
      <rPr>
        <u/>
        <sz val="10"/>
        <color theme="1"/>
        <rFont val="Arial"/>
        <family val="2"/>
      </rPr>
      <t>Arguments</t>
    </r>
    <r>
      <rPr>
        <sz val="10"/>
        <color theme="1"/>
        <rFont val="Arial"/>
        <family val="2"/>
      </rPr>
      <t xml:space="preserve"> :</t>
    </r>
  </si>
  <si>
    <t>L'un des arguments h, n, power, ou sig.level doit être mis à NULL pour obtenir sa valeur.</t>
  </si>
  <si>
    <t>&gt; pwr.p.test(0.2, n=NULL, 0.05, 0.8)</t>
  </si>
  <si>
    <t xml:space="preserve">     proportion power calculation for binomial distribution (arcsine transformation) </t>
  </si>
  <si>
    <t xml:space="preserve">              h = 0.2</t>
  </si>
  <si>
    <t xml:space="preserve">      sig.level = 0.05</t>
  </si>
  <si>
    <t xml:space="preserve">          power = 0.8</t>
  </si>
  <si>
    <t xml:space="preserve">    alternative = two.sided</t>
  </si>
  <si>
    <t>à 0.6 (théorique) avec alpha = 0.05. Test bidirectionnel.</t>
  </si>
  <si>
    <t>&gt; library(pwr)</t>
  </si>
  <si>
    <t>&gt; pwr.p.test(-0.1, n=NULL, 0.05, 0.8, alternative="less")</t>
  </si>
  <si>
    <t xml:space="preserve">              h = -0.1</t>
  </si>
  <si>
    <t xml:space="preserve">    alternative = less</t>
  </si>
  <si>
    <t>1. Calcul de l'effectif nécessaire pour une puissance de 80% pour comparer 0.8 (proportion observée)</t>
  </si>
  <si>
    <t>2. Calcul de l'effectif nécessaire pour une puissance de 80% pour comparer 0.4 (proportion observée)</t>
  </si>
  <si>
    <t>3. Calcul de la puissance d'un test binomial ayant servi à comparer 0.7 (proportion observée)</t>
  </si>
  <si>
    <r>
      <t>à 0.5 (théorique) avec alpha = 0.05 dans un test unidirectionnel (H</t>
    </r>
    <r>
      <rPr>
        <vertAlign val="subscript"/>
        <sz val="10"/>
        <color theme="1"/>
        <rFont val="Arial"/>
        <family val="2"/>
      </rPr>
      <t>1</t>
    </r>
    <r>
      <rPr>
        <sz val="10"/>
        <color theme="1"/>
        <rFont val="Arial"/>
        <family val="2"/>
      </rPr>
      <t xml:space="preserve"> = 0.7 significativement &gt; 0.5)</t>
    </r>
  </si>
  <si>
    <t>avec un effectif total de 50 individus.</t>
  </si>
  <si>
    <t>&gt; pwr.p.test(0.2,n=50,0.05, power=NULL, alternative="greater")</t>
  </si>
  <si>
    <t xml:space="preserve">              n = 50</t>
  </si>
  <si>
    <t xml:space="preserve">    alternative = greater</t>
  </si>
  <si>
    <r>
      <t xml:space="preserve">          </t>
    </r>
    <r>
      <rPr>
        <b/>
        <u/>
        <sz val="10"/>
        <color theme="3"/>
        <rFont val="Courier New"/>
        <family val="3"/>
      </rPr>
      <t>power = 0.4087972</t>
    </r>
  </si>
  <si>
    <r>
      <t xml:space="preserve">              </t>
    </r>
    <r>
      <rPr>
        <b/>
        <u/>
        <sz val="10"/>
        <color theme="3"/>
        <rFont val="Courier New"/>
        <family val="3"/>
      </rPr>
      <t>n = 618.2557</t>
    </r>
  </si>
  <si>
    <r>
      <t xml:space="preserve">              </t>
    </r>
    <r>
      <rPr>
        <b/>
        <u/>
        <sz val="10"/>
        <color theme="3"/>
        <rFont val="Courier New"/>
        <family val="3"/>
      </rPr>
      <t>n = 196.2215</t>
    </r>
  </si>
  <si>
    <r>
      <t>à 0.5 (théorique) avec alpha = 0.05. Test unidirectionnel (H</t>
    </r>
    <r>
      <rPr>
        <vertAlign val="subscript"/>
        <sz val="10"/>
        <color theme="1"/>
        <rFont val="Arial"/>
        <family val="2"/>
      </rPr>
      <t>1</t>
    </r>
    <r>
      <rPr>
        <sz val="10"/>
        <color theme="1"/>
        <rFont val="Arial"/>
        <family val="2"/>
      </rPr>
      <t xml:space="preserve"> = 0.4 significativement &lt; 0.5)</t>
    </r>
  </si>
  <si>
    <t>Puissance 80%</t>
  </si>
  <si>
    <t>Puissance 95%</t>
  </si>
  <si>
    <t>Taille de l'effet</t>
  </si>
  <si>
    <t>Effectif n</t>
  </si>
  <si>
    <t>2. Calcul de l'effectif nécessaire ou de la puissance pour le test binomial</t>
  </si>
  <si>
    <r>
      <rPr>
        <u/>
        <sz val="10"/>
        <color theme="1"/>
        <rFont val="Arial"/>
        <family val="2"/>
      </rPr>
      <t>Quelques exemples</t>
    </r>
    <r>
      <rPr>
        <sz val="10"/>
        <color theme="1"/>
        <rFont val="Arial"/>
        <family val="2"/>
      </rPr>
      <t xml:space="preserve"> avec p=0.05 et hypothèse bilatérale.</t>
    </r>
  </si>
  <si>
    <t>Voir la feuille "Méthode avec R" pour quelques exemples.</t>
  </si>
  <si>
    <t>Exemples avec les effectifs</t>
  </si>
  <si>
    <t>Exemple en ne connaissant que les proportions et l'effectif</t>
  </si>
  <si>
    <t>On veut savoir si ce pourcentage s'écarte significativement de 50%.</t>
  </si>
  <si>
    <t>data:  nbOUI and 1040</t>
  </si>
  <si>
    <t>Un sondage portant sur 1040 électeurs donne 52,4% de OUI.</t>
  </si>
  <si>
    <t>nbOUI &lt;- round (0.524*1040) # nombre entier de votes OUI</t>
  </si>
  <si>
    <t>&gt; binom.test(nbOUI, n = 1040, p=0.5)</t>
  </si>
  <si>
    <t>number of successes = 545, number of trials = 1040, p-value = 0.1286</t>
  </si>
  <si>
    <t xml:space="preserve"> 0.4931733 0.5547673</t>
  </si>
  <si>
    <r>
      <t xml:space="preserve">lors de N tirages d’un événement </t>
    </r>
    <r>
      <rPr>
        <b/>
        <u/>
        <sz val="10"/>
        <color theme="1"/>
        <rFont val="Arial"/>
        <family val="2"/>
      </rPr>
      <t>dont la probabilité théorique = ½</t>
    </r>
  </si>
  <si>
    <t>Exemple</t>
  </si>
  <si>
    <t>65 tirages ont donné 55 succès, c'est à dire 84.62%.</t>
  </si>
  <si>
    <t>k</t>
  </si>
  <si>
    <t>Formule</t>
  </si>
  <si>
    <t>Tableau de l'exemple</t>
  </si>
  <si>
    <t>Le calcul direct nécessite de construire un tableau très simple comportant une colonne indiquant le nombre de succès</t>
  </si>
  <si>
    <t xml:space="preserve">   à partir de combien de succès la différence devient significative.</t>
  </si>
  <si>
    <t xml:space="preserve">   Pour remplir la première colonne écrire les deux premières valeurs, les sélectionner et étirer avec la poignée de recopie;</t>
  </si>
  <si>
    <t>Votre tableau</t>
  </si>
  <si>
    <t>FAUX si l'on veut savoir la probabilité pour qu'il y ait exactement autant de succès.</t>
  </si>
  <si>
    <t>Rappel : dans Excel une formule doit être précédée du signe =.</t>
  </si>
  <si>
    <t>C'est à dire dans notre exemple : =LOI.BINOMIALE.N(B23;65;0.7;FAUX)</t>
  </si>
  <si>
    <t>notre taux de succès est</t>
  </si>
  <si>
    <t>significativement supérieur</t>
  </si>
  <si>
    <t>à 70%.</t>
  </si>
  <si>
    <t xml:space="preserve">   Pour remplir la deuxième colonne, écrire la première formule et l'étirer vers le bas à l'aide de la poignée de recopie.</t>
  </si>
  <si>
    <t xml:space="preserve">'cumulative' : </t>
  </si>
  <si>
    <t>Nous voyons aussi qu'il nous fallait</t>
  </si>
  <si>
    <t xml:space="preserve">au moins 51 succès pour que </t>
  </si>
  <si>
    <t>l'effet soit significativement supérieur</t>
  </si>
  <si>
    <t>=LOI.BINOMIALE.N(k = nb succès ; Nb total de tirages ; proba théorique ; cumulative ou non)</t>
  </si>
  <si>
    <t>Calcul direct de la probabilité en utilisant la loi binomiale</t>
  </si>
  <si>
    <r>
      <t xml:space="preserve">L'intérêt d'un tel tableau, outre de vous donner la probabilité </t>
    </r>
    <r>
      <rPr>
        <u/>
        <sz val="11"/>
        <color theme="1"/>
        <rFont val="Arial"/>
        <family val="2"/>
      </rPr>
      <t>unidirectionnelle</t>
    </r>
    <r>
      <rPr>
        <sz val="11"/>
        <color theme="1"/>
        <rFont val="Arial"/>
        <family val="2"/>
      </rPr>
      <t xml:space="preserve"> associée à votre étude, est aussi de vous indiquer</t>
    </r>
  </si>
  <si>
    <t>On veut savoir si cela s'écarte significativement de 70%, le nombre de succès habituel qui est donc la probabilité théorique.</t>
  </si>
  <si>
    <t>Quelques exemples du calcul d'effectifs nécessaires sont fournis.</t>
  </si>
  <si>
    <t>2.1. Feuille "Loi binomiale"</t>
  </si>
  <si>
    <t>Le test peut être réalisé directement dans Excel par les fonctions "LOI.BINOMIALE"</t>
  </si>
  <si>
    <t>Cette feuille nécessite de construire un tableau de 2 colonnes :</t>
  </si>
  <si>
    <t>- Une colonne de gauche indiquant le nombre total de tirages effectués 'k'.</t>
  </si>
  <si>
    <t>- Une colonne de droite comportant la formule de la loi binomiale :</t>
  </si>
  <si>
    <t xml:space="preserve">   La manière d'écrire la formule correspondant à votre situation est expliquée en haut de la feuille.</t>
  </si>
  <si>
    <t>Un exemple numérique est fourni en colonnes B et C.</t>
  </si>
  <si>
    <t>Le haut de la colonne 'Formule' indiquera les p-values unidirectionnelles pour</t>
  </si>
  <si>
    <t xml:space="preserve">   l'élément le plus fréquent.</t>
  </si>
  <si>
    <t>2.2. Feuille "Table"</t>
  </si>
  <si>
    <t xml:space="preserve">Cette table doit être utilisée lorsque le nombre de tirages est &lt; 31 et que la probabilté </t>
  </si>
  <si>
    <t xml:space="preserve">   théorique est 1/2, c'est à dire une chance sur 2.</t>
  </si>
  <si>
    <t>2.3. Feuille "Méthode avec R"</t>
  </si>
  <si>
    <t>Cette feuille fournit également la méthode de calcul de l'effectif nécessaire pour obtenir</t>
  </si>
  <si>
    <t>La dernière feuille indique la méthode avec le logiciel R, soit en connaissant les effectifs,</t>
  </si>
  <si>
    <t xml:space="preserve">   soit en connaissant seulement un pourcentage et l'effectif total sur lequel il a été atteint.</t>
  </si>
  <si>
    <t xml:space="preserve">   une puissance donnée, ou pour calculer la puissance selon l'effectif.</t>
  </si>
  <si>
    <t>Le test binomial sert à comparer une proportion observée à une valeur théorique</t>
  </si>
  <si>
    <t xml:space="preserve">    ou "LOI.BINOMIALE.N", plus récente.</t>
  </si>
  <si>
    <t xml:space="preserve">    lors d'événements de solution binaire, sain ou malade, pile ou face, etc.</t>
  </si>
  <si>
    <t>Vous ne pouvez écrire que dans les cellules colorées en jaune.</t>
  </si>
  <si>
    <t xml:space="preserve">   ou l'ensemble total des tirages, et une colonne comportant la formule du test binomial.</t>
  </si>
  <si>
    <t xml:space="preserve">  &lt;= à écrire sur la première ligne, ici en C23.</t>
  </si>
  <si>
    <r>
      <rPr>
        <i/>
        <u/>
        <sz val="9"/>
        <color theme="1"/>
        <rFont val="Arial"/>
        <family val="2"/>
      </rPr>
      <t>Contact</t>
    </r>
    <r>
      <rPr>
        <i/>
        <sz val="9"/>
        <color theme="1"/>
        <rFont val="Arial"/>
        <family val="2"/>
      </rPr>
      <t xml:space="preserve"> : info_at_anastats.fr</t>
    </r>
  </si>
  <si>
    <t>ATTENTION : pour obtenir une puissance correcte, les effectifs nécessaires sont très importants.</t>
  </si>
  <si>
    <t xml:space="preserve">   l'élément le moins fréquent ; le bas de la colonne indiquera les p-values unidirectionnelles pour</t>
  </si>
  <si>
    <r>
      <t xml:space="preserve">VRAI si l'on veut la probabilité pour avoir 'au plus autant de succès' (= </t>
    </r>
    <r>
      <rPr>
        <i/>
        <sz val="10"/>
        <color theme="1"/>
        <rFont val="Arial"/>
        <family val="2"/>
      </rPr>
      <t>p cumulative</t>
    </r>
    <r>
      <rPr>
        <sz val="10"/>
        <color theme="1"/>
        <rFont val="Arial"/>
        <family val="2"/>
      </rPr>
      <t>).</t>
    </r>
  </si>
  <si>
    <r>
      <rPr>
        <b/>
        <u/>
        <sz val="10"/>
        <color theme="1"/>
        <rFont val="Arial"/>
        <family val="2"/>
      </rPr>
      <t>Conclusion</t>
    </r>
    <r>
      <rPr>
        <b/>
        <sz val="10"/>
        <color theme="1"/>
        <rFont val="Arial"/>
        <family val="2"/>
      </rPr>
      <t xml:space="preserve"> :</t>
    </r>
  </si>
  <si>
    <r>
      <t xml:space="preserve">à 70% : </t>
    </r>
    <r>
      <rPr>
        <b/>
        <i/>
        <sz val="10"/>
        <color theme="1"/>
        <rFont val="Arial"/>
        <family val="2"/>
      </rPr>
      <t>p</t>
    </r>
    <r>
      <rPr>
        <b/>
        <sz val="10"/>
        <color theme="1"/>
        <rFont val="Arial"/>
        <family val="2"/>
      </rPr>
      <t xml:space="preserve"> = 0.0032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</si>
</sst>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"/>
    <numFmt numFmtId="165" formatCode="0.000"/>
  </numFmts>
  <fonts count="25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0" tint="-0.249977111117893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Courier New"/>
      <family val="3"/>
    </font>
    <font>
      <b/>
      <sz val="10"/>
      <color theme="1"/>
      <name val="Courier New"/>
      <family val="3"/>
    </font>
    <font>
      <b/>
      <sz val="10"/>
      <color theme="5"/>
      <name val="Courier New"/>
      <family val="3"/>
    </font>
    <font>
      <b/>
      <sz val="10"/>
      <color theme="3"/>
      <name val="Courier New"/>
      <family val="3"/>
    </font>
    <font>
      <b/>
      <sz val="8"/>
      <color indexed="81"/>
      <name val="Tahoma"/>
      <family val="2"/>
    </font>
    <font>
      <b/>
      <sz val="10"/>
      <color rgb="FFFF0000"/>
      <name val="Arial"/>
      <family val="2"/>
    </font>
    <font>
      <vertAlign val="subscript"/>
      <sz val="10"/>
      <color theme="1"/>
      <name val="Arial"/>
      <family val="2"/>
    </font>
    <font>
      <b/>
      <u/>
      <sz val="10"/>
      <color theme="3"/>
      <name val="Courier New"/>
      <family val="3"/>
    </font>
    <font>
      <b/>
      <sz val="10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"/>
      <name val="Arial"/>
      <family val="2"/>
    </font>
    <font>
      <i/>
      <sz val="11"/>
      <color theme="1"/>
      <name val="Arial"/>
      <family val="2"/>
    </font>
    <font>
      <i/>
      <sz val="9"/>
      <color theme="1"/>
      <name val="Arial"/>
      <family val="2"/>
    </font>
    <font>
      <i/>
      <u/>
      <sz val="9"/>
      <color theme="1"/>
      <name val="Arial"/>
      <family val="2"/>
    </font>
    <font>
      <b/>
      <i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3" borderId="1" xfId="0" applyFill="1" applyBorder="1" applyAlignment="1">
      <alignment horizontal="center"/>
    </xf>
    <xf numFmtId="0" fontId="4" fillId="4" borderId="0" xfId="0" applyFont="1" applyFill="1"/>
    <xf numFmtId="0" fontId="0" fillId="4" borderId="0" xfId="0" applyFill="1"/>
    <xf numFmtId="0" fontId="0" fillId="4" borderId="1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5" fillId="4" borderId="0" xfId="0" applyFont="1" applyFill="1"/>
    <xf numFmtId="0" fontId="4" fillId="6" borderId="0" xfId="0" applyFont="1" applyFill="1"/>
    <xf numFmtId="0" fontId="0" fillId="6" borderId="0" xfId="0" applyFill="1"/>
    <xf numFmtId="0" fontId="0" fillId="6" borderId="0" xfId="0" applyFill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0" fontId="3" fillId="6" borderId="0" xfId="0" applyFont="1" applyFill="1"/>
    <xf numFmtId="0" fontId="5" fillId="6" borderId="0" xfId="0" applyFont="1" applyFill="1"/>
    <xf numFmtId="0" fontId="0" fillId="7" borderId="0" xfId="0" applyFill="1"/>
    <xf numFmtId="0" fontId="0" fillId="7" borderId="0" xfId="0" applyFill="1" applyAlignment="1">
      <alignment horizontal="center"/>
    </xf>
    <xf numFmtId="0" fontId="3" fillId="7" borderId="0" xfId="0" applyFont="1" applyFill="1"/>
    <xf numFmtId="0" fontId="0" fillId="8" borderId="0" xfId="0" applyFill="1"/>
    <xf numFmtId="0" fontId="0" fillId="8" borderId="1" xfId="0" applyFill="1" applyBorder="1" applyAlignment="1">
      <alignment horizontal="center"/>
    </xf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2" borderId="1" xfId="0" applyFill="1" applyBorder="1" applyAlignment="1" applyProtection="1">
      <alignment horizontal="center"/>
      <protection locked="0"/>
    </xf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164" fontId="4" fillId="4" borderId="9" xfId="0" applyNumberFormat="1" applyFont="1" applyFill="1" applyBorder="1" applyAlignment="1">
      <alignment horizontal="center"/>
    </xf>
    <xf numFmtId="164" fontId="4" fillId="4" borderId="10" xfId="0" applyNumberFormat="1" applyFont="1" applyFill="1" applyBorder="1" applyAlignment="1">
      <alignment horizontal="center"/>
    </xf>
    <xf numFmtId="164" fontId="4" fillId="6" borderId="9" xfId="0" applyNumberFormat="1" applyFont="1" applyFill="1" applyBorder="1" applyAlignment="1">
      <alignment horizontal="center"/>
    </xf>
    <xf numFmtId="164" fontId="4" fillId="6" borderId="10" xfId="0" applyNumberFormat="1" applyFont="1" applyFill="1" applyBorder="1" applyAlignment="1">
      <alignment horizontal="center"/>
    </xf>
    <xf numFmtId="0" fontId="4" fillId="4" borderId="5" xfId="0" applyFont="1" applyFill="1" applyBorder="1"/>
    <xf numFmtId="165" fontId="0" fillId="8" borderId="1" xfId="0" applyNumberFormat="1" applyFill="1" applyBorder="1" applyAlignment="1">
      <alignment horizontal="center"/>
    </xf>
    <xf numFmtId="0" fontId="4" fillId="8" borderId="0" xfId="0" applyFont="1" applyFill="1"/>
    <xf numFmtId="0" fontId="6" fillId="4" borderId="9" xfId="0" applyFont="1" applyFill="1" applyBorder="1" applyAlignment="1">
      <alignment horizontal="center" vertical="top"/>
    </xf>
    <xf numFmtId="0" fontId="6" fillId="6" borderId="9" xfId="0" applyFont="1" applyFill="1" applyBorder="1" applyAlignment="1">
      <alignment horizontal="center" vertical="top"/>
    </xf>
    <xf numFmtId="0" fontId="4" fillId="6" borderId="5" xfId="0" applyFont="1" applyFill="1" applyBorder="1"/>
    <xf numFmtId="0" fontId="4" fillId="4" borderId="5" xfId="0" applyFont="1" applyFill="1" applyBorder="1" applyAlignment="1">
      <alignment vertical="top"/>
    </xf>
    <xf numFmtId="0" fontId="4" fillId="6" borderId="5" xfId="0" applyFont="1" applyFill="1" applyBorder="1" applyAlignment="1">
      <alignment vertical="top"/>
    </xf>
    <xf numFmtId="0" fontId="0" fillId="4" borderId="1" xfId="0" applyFill="1" applyBorder="1"/>
    <xf numFmtId="0" fontId="0" fillId="4" borderId="11" xfId="0" applyFill="1" applyBorder="1"/>
    <xf numFmtId="0" fontId="0" fillId="4" borderId="12" xfId="0" applyFill="1" applyBorder="1"/>
    <xf numFmtId="0" fontId="0" fillId="6" borderId="11" xfId="0" applyFill="1" applyBorder="1"/>
    <xf numFmtId="0" fontId="0" fillId="6" borderId="12" xfId="0" applyFill="1" applyBorder="1"/>
    <xf numFmtId="0" fontId="0" fillId="8" borderId="0" xfId="0" applyFill="1" applyAlignment="1">
      <alignment horizontal="right"/>
    </xf>
    <xf numFmtId="0" fontId="5" fillId="8" borderId="0" xfId="0" applyFont="1" applyFill="1"/>
    <xf numFmtId="0" fontId="10" fillId="7" borderId="0" xfId="0" applyFont="1" applyFill="1"/>
    <xf numFmtId="0" fontId="9" fillId="7" borderId="0" xfId="0" applyFont="1" applyFill="1"/>
    <xf numFmtId="0" fontId="11" fillId="7" borderId="0" xfId="0" applyFont="1" applyFill="1"/>
    <xf numFmtId="0" fontId="0" fillId="8" borderId="1" xfId="0" applyFill="1" applyBorder="1"/>
    <xf numFmtId="0" fontId="13" fillId="8" borderId="0" xfId="0" applyFont="1" applyFill="1"/>
    <xf numFmtId="0" fontId="17" fillId="6" borderId="1" xfId="0" applyFont="1" applyFill="1" applyBorder="1" applyAlignment="1">
      <alignment horizontal="center"/>
    </xf>
    <xf numFmtId="0" fontId="0" fillId="4" borderId="13" xfId="0" applyFill="1" applyBorder="1"/>
    <xf numFmtId="0" fontId="0" fillId="4" borderId="14" xfId="0" applyFill="1" applyBorder="1"/>
    <xf numFmtId="0" fontId="0" fillId="4" borderId="15" xfId="0" applyFill="1" applyBorder="1"/>
    <xf numFmtId="0" fontId="0" fillId="4" borderId="16" xfId="0" applyFill="1" applyBorder="1"/>
    <xf numFmtId="0" fontId="0" fillId="4" borderId="17" xfId="0" applyFill="1" applyBorder="1"/>
    <xf numFmtId="0" fontId="0" fillId="4" borderId="18" xfId="0" applyFill="1" applyBorder="1"/>
    <xf numFmtId="0" fontId="0" fillId="8" borderId="0" xfId="0" applyFill="1" applyAlignment="1">
      <alignment vertical="center"/>
    </xf>
    <xf numFmtId="0" fontId="0" fillId="8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2" fillId="8" borderId="0" xfId="0" applyFont="1" applyFill="1"/>
    <xf numFmtId="0" fontId="20" fillId="8" borderId="0" xfId="0" applyFont="1" applyFill="1"/>
    <xf numFmtId="0" fontId="2" fillId="8" borderId="0" xfId="0" quotePrefix="1" applyFont="1" applyFill="1"/>
    <xf numFmtId="0" fontId="4" fillId="8" borderId="1" xfId="0" applyFont="1" applyFill="1" applyBorder="1" applyAlignment="1">
      <alignment horizontal="center"/>
    </xf>
    <xf numFmtId="0" fontId="4" fillId="8" borderId="1" xfId="0" applyFont="1" applyFill="1" applyBorder="1"/>
    <xf numFmtId="0" fontId="21" fillId="8" borderId="0" xfId="0" applyFont="1" applyFill="1"/>
    <xf numFmtId="0" fontId="18" fillId="8" borderId="0" xfId="0" quotePrefix="1" applyFont="1" applyFill="1"/>
    <xf numFmtId="0" fontId="0" fillId="4" borderId="0" xfId="0" quotePrefix="1" applyFill="1"/>
    <xf numFmtId="0" fontId="1" fillId="8" borderId="0" xfId="0" applyFont="1" applyFill="1"/>
    <xf numFmtId="0" fontId="22" fillId="4" borderId="0" xfId="0" applyFont="1" applyFill="1"/>
    <xf numFmtId="0" fontId="7" fillId="4" borderId="0" xfId="0" applyFont="1" applyFill="1" applyAlignment="1">
      <alignment horizontal="center"/>
    </xf>
    <xf numFmtId="0" fontId="4" fillId="4" borderId="0" xfId="0" quotePrefix="1" applyFont="1" applyFill="1" applyAlignment="1">
      <alignment horizontal="center"/>
    </xf>
    <xf numFmtId="0" fontId="19" fillId="8" borderId="0" xfId="0" applyFont="1" applyFill="1" applyAlignment="1">
      <alignment horizontal="center"/>
    </xf>
    <xf numFmtId="0" fontId="4" fillId="9" borderId="2" xfId="0" applyFont="1" applyFill="1" applyBorder="1" applyAlignment="1">
      <alignment horizontal="center"/>
    </xf>
    <xf numFmtId="0" fontId="4" fillId="9" borderId="3" xfId="0" applyFont="1" applyFill="1" applyBorder="1" applyAlignment="1">
      <alignment horizontal="center"/>
    </xf>
    <xf numFmtId="0" fontId="4" fillId="9" borderId="4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7" fillId="8" borderId="0" xfId="0" applyFont="1" applyFill="1" applyAlignment="1">
      <alignment horizontal="center"/>
    </xf>
    <xf numFmtId="0" fontId="0" fillId="8" borderId="1" xfId="0" applyFill="1" applyBorder="1" applyAlignment="1">
      <alignment horizontal="center"/>
    </xf>
    <xf numFmtId="0" fontId="16" fillId="6" borderId="1" xfId="0" applyFont="1" applyFill="1" applyBorder="1" applyAlignment="1">
      <alignment horizontal="center"/>
    </xf>
    <xf numFmtId="0" fontId="16" fillId="6" borderId="2" xfId="0" applyFont="1" applyFill="1" applyBorder="1" applyAlignment="1">
      <alignment horizontal="center"/>
    </xf>
    <xf numFmtId="0" fontId="16" fillId="6" borderId="4" xfId="0" applyFont="1" applyFill="1" applyBorder="1" applyAlignment="1">
      <alignment horizontal="center"/>
    </xf>
    <xf numFmtId="0" fontId="1" fillId="8" borderId="0" xfId="0" quotePrefix="1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FF"/>
      <color rgb="FF00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hyperlink" Target="http://www.r-project.org/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83820</xdr:rowOff>
    </xdr:from>
    <xdr:to>
      <xdr:col>3</xdr:col>
      <xdr:colOff>283707</xdr:colOff>
      <xdr:row>3</xdr:row>
      <xdr:rowOff>7620</xdr:rowOff>
    </xdr:to>
    <xdr:pic>
      <xdr:nvPicPr>
        <xdr:cNvPr id="2" name="Image 1" descr="AnaStats_base-line moyen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960" y="83820"/>
          <a:ext cx="1640067" cy="4343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1</xdr:row>
      <xdr:rowOff>0</xdr:rowOff>
    </xdr:from>
    <xdr:to>
      <xdr:col>1</xdr:col>
      <xdr:colOff>612114</xdr:colOff>
      <xdr:row>1</xdr:row>
      <xdr:rowOff>180961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65CE247-09E9-4BD7-9BF7-0599296AB4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1450" y="161925"/>
          <a:ext cx="897864" cy="18096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99060</xdr:rowOff>
    </xdr:from>
    <xdr:to>
      <xdr:col>1</xdr:col>
      <xdr:colOff>212064</xdr:colOff>
      <xdr:row>1</xdr:row>
      <xdr:rowOff>118096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200" y="99060"/>
          <a:ext cx="920724" cy="186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83820</xdr:rowOff>
    </xdr:from>
    <xdr:to>
      <xdr:col>1</xdr:col>
      <xdr:colOff>189204</xdr:colOff>
      <xdr:row>1</xdr:row>
      <xdr:rowOff>102856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960" y="83820"/>
          <a:ext cx="920724" cy="186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83820</xdr:rowOff>
    </xdr:from>
    <xdr:to>
      <xdr:col>1</xdr:col>
      <xdr:colOff>593064</xdr:colOff>
      <xdr:row>1</xdr:row>
      <xdr:rowOff>102856</xdr:rowOff>
    </xdr:to>
    <xdr:pic>
      <xdr:nvPicPr>
        <xdr:cNvPr id="2" name="Image 1" descr="A1 grand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2400" y="83820"/>
          <a:ext cx="920724" cy="186676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0</xdr:row>
      <xdr:rowOff>68580</xdr:rowOff>
    </xdr:from>
    <xdr:to>
      <xdr:col>7</xdr:col>
      <xdr:colOff>304800</xdr:colOff>
      <xdr:row>1</xdr:row>
      <xdr:rowOff>132952</xdr:rowOff>
    </xdr:to>
    <xdr:pic>
      <xdr:nvPicPr>
        <xdr:cNvPr id="3" name="Image 2" descr="Logo-R_fondTransparent.gif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31180" y="68580"/>
          <a:ext cx="304800" cy="2320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499984740745262"/>
  </sheetPr>
  <dimension ref="A2:I38"/>
  <sheetViews>
    <sheetView tabSelected="1" zoomScaleNormal="100" workbookViewId="0"/>
  </sheetViews>
  <sheetFormatPr baseColWidth="10" defaultColWidth="11.5546875" defaultRowHeight="13.2" x14ac:dyDescent="0.25"/>
  <cols>
    <col min="1" max="3" width="6.88671875" style="3" customWidth="1"/>
    <col min="4" max="16384" width="11.5546875" style="3"/>
  </cols>
  <sheetData>
    <row r="2" spans="1:9" ht="13.8" x14ac:dyDescent="0.25">
      <c r="E2" s="72" t="s">
        <v>20</v>
      </c>
      <c r="F2" s="72"/>
      <c r="G2" s="72"/>
    </row>
    <row r="3" spans="1:9" x14ac:dyDescent="0.25">
      <c r="E3" s="73" t="s">
        <v>21</v>
      </c>
      <c r="F3" s="73"/>
      <c r="G3" s="73"/>
    </row>
    <row r="5" spans="1:9" x14ac:dyDescent="0.25">
      <c r="A5" s="2" t="s">
        <v>81</v>
      </c>
    </row>
    <row r="6" spans="1:9" x14ac:dyDescent="0.25">
      <c r="B6" s="3" t="s">
        <v>176</v>
      </c>
    </row>
    <row r="7" spans="1:9" x14ac:dyDescent="0.25">
      <c r="B7" s="3" t="s">
        <v>178</v>
      </c>
    </row>
    <row r="8" spans="1:9" x14ac:dyDescent="0.25">
      <c r="B8" s="3" t="s">
        <v>160</v>
      </c>
    </row>
    <row r="9" spans="1:9" x14ac:dyDescent="0.25">
      <c r="B9" s="3" t="s">
        <v>177</v>
      </c>
    </row>
    <row r="11" spans="1:9" x14ac:dyDescent="0.25">
      <c r="B11" s="51" t="s">
        <v>183</v>
      </c>
      <c r="C11" s="52"/>
      <c r="D11" s="52"/>
      <c r="E11" s="52"/>
      <c r="F11" s="52"/>
      <c r="G11" s="52"/>
      <c r="H11" s="52"/>
      <c r="I11" s="53"/>
    </row>
    <row r="12" spans="1:9" x14ac:dyDescent="0.25">
      <c r="B12" s="54"/>
      <c r="C12" s="55" t="s">
        <v>123</v>
      </c>
      <c r="D12" s="55"/>
      <c r="E12" s="55"/>
      <c r="F12" s="55"/>
      <c r="G12" s="55"/>
      <c r="H12" s="55"/>
      <c r="I12" s="56"/>
    </row>
    <row r="14" spans="1:9" x14ac:dyDescent="0.25">
      <c r="A14" s="2" t="s">
        <v>79</v>
      </c>
    </row>
    <row r="15" spans="1:9" x14ac:dyDescent="0.25">
      <c r="A15" s="2"/>
      <c r="B15" s="3" t="s">
        <v>159</v>
      </c>
    </row>
    <row r="16" spans="1:9" x14ac:dyDescent="0.25">
      <c r="A16" s="2"/>
      <c r="C16" s="3" t="s">
        <v>161</v>
      </c>
    </row>
    <row r="17" spans="1:3" x14ac:dyDescent="0.25">
      <c r="A17" s="2"/>
      <c r="C17" s="69" t="s">
        <v>162</v>
      </c>
    </row>
    <row r="18" spans="1:3" x14ac:dyDescent="0.25">
      <c r="A18" s="2"/>
      <c r="C18" s="69" t="s">
        <v>163</v>
      </c>
    </row>
    <row r="19" spans="1:3" x14ac:dyDescent="0.25">
      <c r="A19" s="2"/>
      <c r="C19" s="3" t="s">
        <v>164</v>
      </c>
    </row>
    <row r="20" spans="1:3" x14ac:dyDescent="0.25">
      <c r="A20" s="2"/>
      <c r="C20" s="3" t="s">
        <v>165</v>
      </c>
    </row>
    <row r="21" spans="1:3" x14ac:dyDescent="0.25">
      <c r="A21" s="2"/>
      <c r="C21" s="3" t="s">
        <v>166</v>
      </c>
    </row>
    <row r="22" spans="1:3" x14ac:dyDescent="0.25">
      <c r="A22" s="2"/>
      <c r="C22" s="3" t="s">
        <v>184</v>
      </c>
    </row>
    <row r="23" spans="1:3" x14ac:dyDescent="0.25">
      <c r="A23" s="2"/>
      <c r="C23" s="3" t="s">
        <v>167</v>
      </c>
    </row>
    <row r="24" spans="1:3" x14ac:dyDescent="0.25">
      <c r="A24" s="2"/>
      <c r="C24" s="3" t="s">
        <v>179</v>
      </c>
    </row>
    <row r="25" spans="1:3" x14ac:dyDescent="0.25">
      <c r="A25" s="2"/>
    </row>
    <row r="26" spans="1:3" x14ac:dyDescent="0.25">
      <c r="A26" s="2"/>
      <c r="B26" s="3" t="s">
        <v>168</v>
      </c>
    </row>
    <row r="27" spans="1:3" x14ac:dyDescent="0.25">
      <c r="A27" s="2"/>
      <c r="C27" s="3" t="s">
        <v>169</v>
      </c>
    </row>
    <row r="28" spans="1:3" x14ac:dyDescent="0.25">
      <c r="A28" s="2"/>
      <c r="C28" s="3" t="s">
        <v>170</v>
      </c>
    </row>
    <row r="29" spans="1:3" x14ac:dyDescent="0.25">
      <c r="A29" s="2"/>
    </row>
    <row r="30" spans="1:3" x14ac:dyDescent="0.25">
      <c r="A30" s="2"/>
      <c r="B30" s="3" t="s">
        <v>171</v>
      </c>
    </row>
    <row r="31" spans="1:3" x14ac:dyDescent="0.25">
      <c r="B31" s="6"/>
      <c r="C31" s="3" t="s">
        <v>173</v>
      </c>
    </row>
    <row r="32" spans="1:3" x14ac:dyDescent="0.25">
      <c r="C32" s="3" t="s">
        <v>174</v>
      </c>
    </row>
    <row r="33" spans="1:3" x14ac:dyDescent="0.25">
      <c r="C33" s="3" t="s">
        <v>172</v>
      </c>
    </row>
    <row r="34" spans="1:3" x14ac:dyDescent="0.25">
      <c r="C34" s="3" t="s">
        <v>175</v>
      </c>
    </row>
    <row r="35" spans="1:3" x14ac:dyDescent="0.25">
      <c r="C35" s="3" t="s">
        <v>158</v>
      </c>
    </row>
    <row r="38" spans="1:3" x14ac:dyDescent="0.25">
      <c r="A38" s="71" t="s">
        <v>182</v>
      </c>
    </row>
  </sheetData>
  <mergeCells count="2">
    <mergeCell ref="E2:G2"/>
    <mergeCell ref="E3:G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ABF70-54EF-4C03-95EF-67E5C4F58415}">
  <sheetPr>
    <tabColor theme="9" tint="0.39997558519241921"/>
  </sheetPr>
  <dimension ref="B1:H1589"/>
  <sheetViews>
    <sheetView workbookViewId="0"/>
  </sheetViews>
  <sheetFormatPr baseColWidth="10" defaultColWidth="11.44140625" defaultRowHeight="13.2" x14ac:dyDescent="0.25"/>
  <cols>
    <col min="1" max="1" width="6.88671875" style="17" customWidth="1"/>
    <col min="2" max="2" width="11.44140625" style="17"/>
    <col min="3" max="3" width="12.33203125" style="17" customWidth="1"/>
    <col min="4" max="4" width="11.44140625" style="17"/>
    <col min="5" max="5" width="11.44140625" style="57"/>
    <col min="6" max="6" width="22.6640625" style="17" customWidth="1"/>
    <col min="7" max="16384" width="11.44140625" style="17"/>
  </cols>
  <sheetData>
    <row r="1" spans="2:8" x14ac:dyDescent="0.25">
      <c r="E1" s="17"/>
    </row>
    <row r="2" spans="2:8" ht="15.6" x14ac:dyDescent="0.3">
      <c r="C2" s="74" t="s">
        <v>155</v>
      </c>
      <c r="D2" s="74"/>
      <c r="E2" s="74"/>
      <c r="F2" s="74"/>
      <c r="G2" s="74"/>
      <c r="H2" s="74"/>
    </row>
    <row r="3" spans="2:8" x14ac:dyDescent="0.25">
      <c r="E3" s="17"/>
    </row>
    <row r="4" spans="2:8" ht="13.8" x14ac:dyDescent="0.25">
      <c r="B4" s="62" t="s">
        <v>139</v>
      </c>
      <c r="E4" s="17"/>
    </row>
    <row r="5" spans="2:8" ht="13.8" x14ac:dyDescent="0.25">
      <c r="B5" s="70" t="s">
        <v>180</v>
      </c>
      <c r="E5" s="17"/>
    </row>
    <row r="6" spans="2:8" ht="13.8" x14ac:dyDescent="0.25">
      <c r="B6" s="62" t="s">
        <v>156</v>
      </c>
      <c r="E6" s="17"/>
    </row>
    <row r="7" spans="2:8" ht="13.8" x14ac:dyDescent="0.25">
      <c r="B7" s="62" t="s">
        <v>140</v>
      </c>
      <c r="E7" s="17"/>
    </row>
    <row r="8" spans="2:8" ht="13.8" x14ac:dyDescent="0.25">
      <c r="B8" s="62" t="s">
        <v>141</v>
      </c>
      <c r="E8" s="17"/>
    </row>
    <row r="9" spans="2:8" ht="13.8" x14ac:dyDescent="0.25">
      <c r="B9" s="62" t="s">
        <v>149</v>
      </c>
      <c r="E9" s="17"/>
    </row>
    <row r="10" spans="2:8" ht="14.4" x14ac:dyDescent="0.3">
      <c r="B10" s="67" t="s">
        <v>144</v>
      </c>
      <c r="E10" s="17"/>
    </row>
    <row r="11" spans="2:8" ht="13.8" x14ac:dyDescent="0.25">
      <c r="B11" s="62"/>
      <c r="E11" s="17"/>
    </row>
    <row r="12" spans="2:8" ht="13.8" x14ac:dyDescent="0.25">
      <c r="B12" s="63" t="s">
        <v>134</v>
      </c>
      <c r="E12" s="17"/>
    </row>
    <row r="13" spans="2:8" ht="13.8" x14ac:dyDescent="0.25">
      <c r="B13" s="62" t="s">
        <v>135</v>
      </c>
      <c r="E13" s="17"/>
    </row>
    <row r="14" spans="2:8" ht="13.8" x14ac:dyDescent="0.25">
      <c r="B14" s="62" t="s">
        <v>157</v>
      </c>
      <c r="E14" s="17"/>
    </row>
    <row r="15" spans="2:8" ht="13.8" x14ac:dyDescent="0.25">
      <c r="B15" s="63" t="s">
        <v>137</v>
      </c>
      <c r="E15" s="17"/>
    </row>
    <row r="16" spans="2:8" ht="13.8" x14ac:dyDescent="0.25">
      <c r="B16" s="64" t="s">
        <v>154</v>
      </c>
      <c r="E16" s="17"/>
    </row>
    <row r="17" spans="2:7" ht="13.8" x14ac:dyDescent="0.25">
      <c r="C17" s="86" t="s">
        <v>150</v>
      </c>
      <c r="D17" s="17" t="s">
        <v>185</v>
      </c>
      <c r="E17" s="17"/>
    </row>
    <row r="18" spans="2:7" ht="13.8" x14ac:dyDescent="0.25">
      <c r="C18" s="62"/>
      <c r="D18" s="17" t="s">
        <v>143</v>
      </c>
      <c r="E18" s="17"/>
    </row>
    <row r="19" spans="2:7" ht="13.8" x14ac:dyDescent="0.25">
      <c r="B19" s="62" t="s">
        <v>145</v>
      </c>
      <c r="E19" s="17"/>
      <c r="G19" s="68" t="s">
        <v>181</v>
      </c>
    </row>
    <row r="20" spans="2:7" x14ac:dyDescent="0.25">
      <c r="E20" s="17"/>
    </row>
    <row r="21" spans="2:7" x14ac:dyDescent="0.25">
      <c r="B21" s="17" t="s">
        <v>138</v>
      </c>
      <c r="E21" s="17" t="s">
        <v>142</v>
      </c>
    </row>
    <row r="22" spans="2:7" x14ac:dyDescent="0.25">
      <c r="B22" s="18" t="s">
        <v>136</v>
      </c>
      <c r="C22" s="48" t="s">
        <v>137</v>
      </c>
      <c r="E22" s="58" t="s">
        <v>136</v>
      </c>
      <c r="F22" s="58" t="s">
        <v>137</v>
      </c>
    </row>
    <row r="23" spans="2:7" x14ac:dyDescent="0.25">
      <c r="B23" s="18">
        <v>0</v>
      </c>
      <c r="C23" s="48">
        <f>_xlfn.BINOM.DIST(B23,65,0.7,FALSE)</f>
        <v>1.0301051460877676E-34</v>
      </c>
      <c r="E23" s="61">
        <v>0</v>
      </c>
      <c r="F23" s="59"/>
    </row>
    <row r="24" spans="2:7" x14ac:dyDescent="0.25">
      <c r="B24" s="18">
        <v>1</v>
      </c>
      <c r="C24" s="48">
        <f t="shared" ref="C24:C87" si="0">_xlfn.BINOM.DIST(B24,65,0.7,FALSE)</f>
        <v>1.5623261382331165E-32</v>
      </c>
      <c r="E24" s="61">
        <v>1</v>
      </c>
      <c r="F24" s="60"/>
    </row>
    <row r="25" spans="2:7" x14ac:dyDescent="0.25">
      <c r="B25" s="18">
        <v>2</v>
      </c>
      <c r="C25" s="48">
        <f t="shared" si="0"/>
        <v>1.1665368498807317E-30</v>
      </c>
      <c r="E25" s="61">
        <v>2</v>
      </c>
      <c r="F25" s="60"/>
    </row>
    <row r="26" spans="2:7" x14ac:dyDescent="0.25">
      <c r="B26" s="18">
        <v>3</v>
      </c>
      <c r="C26" s="48">
        <f t="shared" si="0"/>
        <v>5.7160305644155527E-29</v>
      </c>
      <c r="E26" s="61">
        <v>3</v>
      </c>
      <c r="F26" s="60"/>
    </row>
    <row r="27" spans="2:7" x14ac:dyDescent="0.25">
      <c r="B27" s="18">
        <v>4</v>
      </c>
      <c r="C27" s="48">
        <f t="shared" si="0"/>
        <v>2.0672977207969441E-27</v>
      </c>
      <c r="E27" s="61">
        <v>4</v>
      </c>
      <c r="F27" s="60"/>
    </row>
    <row r="28" spans="2:7" x14ac:dyDescent="0.25">
      <c r="B28" s="18">
        <v>5</v>
      </c>
      <c r="C28" s="48">
        <f t="shared" si="0"/>
        <v>5.8849075118686202E-26</v>
      </c>
      <c r="E28" s="61">
        <v>5</v>
      </c>
      <c r="F28" s="60"/>
    </row>
    <row r="29" spans="2:7" x14ac:dyDescent="0.25">
      <c r="B29" s="18">
        <v>6</v>
      </c>
      <c r="C29" s="48">
        <f t="shared" si="0"/>
        <v>1.3731450861026988E-24</v>
      </c>
      <c r="E29" s="61">
        <v>6</v>
      </c>
      <c r="F29" s="60"/>
    </row>
    <row r="30" spans="2:7" x14ac:dyDescent="0.25">
      <c r="B30" s="18">
        <v>7</v>
      </c>
      <c r="C30" s="48">
        <f t="shared" si="0"/>
        <v>2.700518669335244E-23</v>
      </c>
      <c r="E30" s="61">
        <v>7</v>
      </c>
      <c r="F30" s="60"/>
    </row>
    <row r="31" spans="2:7" x14ac:dyDescent="0.25">
      <c r="B31" s="18">
        <v>8</v>
      </c>
      <c r="C31" s="48">
        <f t="shared" si="0"/>
        <v>4.5683774156255248E-22</v>
      </c>
      <c r="E31" s="61">
        <v>8</v>
      </c>
      <c r="F31" s="60"/>
    </row>
    <row r="32" spans="2:7" x14ac:dyDescent="0.25">
      <c r="B32" s="18">
        <v>9</v>
      </c>
      <c r="C32" s="48">
        <f t="shared" si="0"/>
        <v>6.7510466253133221E-21</v>
      </c>
      <c r="E32" s="61">
        <v>9</v>
      </c>
      <c r="F32" s="60"/>
    </row>
    <row r="33" spans="2:6" x14ac:dyDescent="0.25">
      <c r="B33" s="18">
        <v>10</v>
      </c>
      <c r="C33" s="48">
        <f t="shared" si="0"/>
        <v>8.8213675904093144E-20</v>
      </c>
      <c r="E33" s="61">
        <v>10</v>
      </c>
      <c r="F33" s="60"/>
    </row>
    <row r="34" spans="2:6" x14ac:dyDescent="0.25">
      <c r="B34" s="18">
        <v>11</v>
      </c>
      <c r="C34" s="48">
        <f t="shared" si="0"/>
        <v>1.0291595522144135E-18</v>
      </c>
      <c r="E34" s="61">
        <v>11</v>
      </c>
      <c r="F34" s="60"/>
    </row>
    <row r="35" spans="2:6" x14ac:dyDescent="0.25">
      <c r="B35" s="18">
        <v>12</v>
      </c>
      <c r="C35" s="48">
        <f t="shared" si="0"/>
        <v>1.0806175298251354E-17</v>
      </c>
      <c r="E35" s="61">
        <v>12</v>
      </c>
      <c r="F35" s="60"/>
    </row>
    <row r="36" spans="2:6" x14ac:dyDescent="0.25">
      <c r="B36" s="18">
        <v>13</v>
      </c>
      <c r="C36" s="48">
        <f t="shared" si="0"/>
        <v>1.027972060423416E-16</v>
      </c>
      <c r="E36" s="61">
        <v>13</v>
      </c>
      <c r="F36" s="60"/>
    </row>
    <row r="37" spans="2:6" x14ac:dyDescent="0.25">
      <c r="B37" s="18">
        <v>14</v>
      </c>
      <c r="C37" s="48">
        <f t="shared" si="0"/>
        <v>8.9090911903360898E-16</v>
      </c>
      <c r="E37" s="61">
        <v>14</v>
      </c>
      <c r="F37" s="60"/>
    </row>
    <row r="38" spans="2:6" x14ac:dyDescent="0.25">
      <c r="B38" s="18">
        <v>15</v>
      </c>
      <c r="C38" s="48">
        <f t="shared" si="0"/>
        <v>7.0678790110000336E-15</v>
      </c>
      <c r="E38" s="61">
        <v>15</v>
      </c>
      <c r="F38" s="60"/>
    </row>
    <row r="39" spans="2:6" x14ac:dyDescent="0.25">
      <c r="B39" s="18">
        <v>16</v>
      </c>
      <c r="C39" s="48">
        <f t="shared" si="0"/>
        <v>5.1536617788541666E-14</v>
      </c>
      <c r="E39" s="61">
        <v>16</v>
      </c>
      <c r="F39" s="60"/>
    </row>
    <row r="40" spans="2:6" x14ac:dyDescent="0.25">
      <c r="B40" s="18">
        <v>17</v>
      </c>
      <c r="C40" s="48">
        <f t="shared" si="0"/>
        <v>3.4660901767587817E-13</v>
      </c>
      <c r="E40" s="61">
        <v>17</v>
      </c>
      <c r="F40" s="60"/>
    </row>
    <row r="41" spans="2:6" x14ac:dyDescent="0.25">
      <c r="B41" s="18">
        <v>18</v>
      </c>
      <c r="C41" s="48">
        <f t="shared" si="0"/>
        <v>2.1566783322054846E-12</v>
      </c>
      <c r="E41" s="61">
        <v>18</v>
      </c>
      <c r="F41" s="60"/>
    </row>
    <row r="42" spans="2:6" x14ac:dyDescent="0.25">
      <c r="B42" s="18">
        <v>19</v>
      </c>
      <c r="C42" s="48">
        <f t="shared" si="0"/>
        <v>1.2448195987642017E-11</v>
      </c>
      <c r="E42" s="61">
        <v>19</v>
      </c>
      <c r="F42" s="60"/>
    </row>
    <row r="43" spans="2:6" x14ac:dyDescent="0.25">
      <c r="B43" s="18">
        <v>20</v>
      </c>
      <c r="C43" s="48">
        <f t="shared" si="0"/>
        <v>6.6805318467012175E-11</v>
      </c>
      <c r="E43" s="61">
        <v>20</v>
      </c>
      <c r="F43" s="60"/>
    </row>
    <row r="44" spans="2:6" x14ac:dyDescent="0.25">
      <c r="B44" s="18">
        <v>21</v>
      </c>
      <c r="C44" s="48">
        <f t="shared" si="0"/>
        <v>3.3402659233506184E-10</v>
      </c>
      <c r="E44" s="61">
        <v>21</v>
      </c>
      <c r="F44" s="60"/>
    </row>
    <row r="45" spans="2:6" x14ac:dyDescent="0.25">
      <c r="B45" s="18">
        <v>22</v>
      </c>
      <c r="C45" s="48">
        <f t="shared" si="0"/>
        <v>1.5587907642302852E-9</v>
      </c>
      <c r="E45" s="61">
        <v>22</v>
      </c>
      <c r="F45" s="60"/>
    </row>
    <row r="46" spans="2:6" x14ac:dyDescent="0.25">
      <c r="B46" s="18">
        <v>23</v>
      </c>
      <c r="C46" s="48">
        <f t="shared" si="0"/>
        <v>6.7999423193234382E-9</v>
      </c>
      <c r="E46" s="61">
        <v>23</v>
      </c>
      <c r="F46" s="60"/>
    </row>
    <row r="47" spans="2:6" x14ac:dyDescent="0.25">
      <c r="B47" s="18">
        <v>24</v>
      </c>
      <c r="C47" s="48">
        <f t="shared" si="0"/>
        <v>2.7766431137237331E-8</v>
      </c>
      <c r="E47" s="61">
        <v>24</v>
      </c>
      <c r="F47" s="60"/>
    </row>
    <row r="48" spans="2:6" x14ac:dyDescent="0.25">
      <c r="B48" s="18">
        <v>25</v>
      </c>
      <c r="C48" s="48">
        <f t="shared" si="0"/>
        <v>1.0625287648516109E-7</v>
      </c>
      <c r="E48" s="61">
        <v>25</v>
      </c>
      <c r="F48" s="60"/>
    </row>
    <row r="49" spans="2:6" x14ac:dyDescent="0.25">
      <c r="B49" s="18">
        <v>26</v>
      </c>
      <c r="C49" s="48">
        <f t="shared" si="0"/>
        <v>3.814205822544284E-7</v>
      </c>
      <c r="E49" s="61">
        <v>26</v>
      </c>
      <c r="F49" s="60"/>
    </row>
    <row r="50" spans="2:6" x14ac:dyDescent="0.25">
      <c r="B50" s="18">
        <v>27</v>
      </c>
      <c r="C50" s="48">
        <f t="shared" si="0"/>
        <v>1.2855286290797316E-6</v>
      </c>
      <c r="E50" s="61">
        <v>27</v>
      </c>
      <c r="F50" s="60"/>
    </row>
    <row r="51" spans="2:6" x14ac:dyDescent="0.25">
      <c r="B51" s="18">
        <v>28</v>
      </c>
      <c r="C51" s="48">
        <f t="shared" si="0"/>
        <v>4.0708406587524845E-6</v>
      </c>
      <c r="E51" s="61">
        <v>28</v>
      </c>
      <c r="F51" s="60"/>
    </row>
    <row r="52" spans="2:6" x14ac:dyDescent="0.25">
      <c r="B52" s="18">
        <v>29</v>
      </c>
      <c r="C52" s="48">
        <f t="shared" si="0"/>
        <v>1.2118939432378102E-5</v>
      </c>
      <c r="E52" s="61">
        <v>29</v>
      </c>
      <c r="F52" s="60"/>
    </row>
    <row r="53" spans="2:6" x14ac:dyDescent="0.25">
      <c r="B53" s="18">
        <v>30</v>
      </c>
      <c r="C53" s="48">
        <f t="shared" si="0"/>
        <v>3.393303041065866E-5</v>
      </c>
      <c r="E53" s="61">
        <v>30</v>
      </c>
      <c r="F53" s="60"/>
    </row>
    <row r="54" spans="2:6" x14ac:dyDescent="0.25">
      <c r="B54" s="18">
        <v>31</v>
      </c>
      <c r="C54" s="48">
        <f t="shared" si="0"/>
        <v>8.9393467210875066E-5</v>
      </c>
      <c r="E54" s="61">
        <v>31</v>
      </c>
      <c r="F54" s="60"/>
    </row>
    <row r="55" spans="2:6" x14ac:dyDescent="0.25">
      <c r="B55" s="18">
        <v>32</v>
      </c>
      <c r="C55" s="48">
        <f t="shared" si="0"/>
        <v>2.2162130412696002E-4</v>
      </c>
      <c r="E55" s="61">
        <v>32</v>
      </c>
      <c r="F55" s="60"/>
    </row>
    <row r="56" spans="2:6" x14ac:dyDescent="0.25">
      <c r="B56" s="18">
        <v>33</v>
      </c>
      <c r="C56" s="48">
        <f t="shared" si="0"/>
        <v>5.1711637629624089E-4</v>
      </c>
      <c r="E56" s="61">
        <v>33</v>
      </c>
      <c r="F56" s="60"/>
    </row>
    <row r="57" spans="2:6" x14ac:dyDescent="0.25">
      <c r="B57" s="18">
        <v>34</v>
      </c>
      <c r="C57" s="48">
        <f t="shared" si="0"/>
        <v>1.1356281204937077E-3</v>
      </c>
      <c r="E57" s="61">
        <v>34</v>
      </c>
      <c r="F57" s="60"/>
    </row>
    <row r="58" spans="2:6" x14ac:dyDescent="0.25">
      <c r="B58" s="18">
        <v>35</v>
      </c>
      <c r="C58" s="48">
        <f t="shared" si="0"/>
        <v>2.3469647823536688E-3</v>
      </c>
      <c r="E58" s="61">
        <v>35</v>
      </c>
      <c r="F58" s="60"/>
    </row>
    <row r="59" spans="2:6" x14ac:dyDescent="0.25">
      <c r="B59" s="18">
        <v>36</v>
      </c>
      <c r="C59" s="48">
        <f t="shared" si="0"/>
        <v>4.5635426323543376E-3</v>
      </c>
      <c r="E59" s="61">
        <v>36</v>
      </c>
      <c r="F59" s="60"/>
    </row>
    <row r="60" spans="2:6" x14ac:dyDescent="0.25">
      <c r="B60" s="18">
        <v>37</v>
      </c>
      <c r="C60" s="48">
        <f t="shared" si="0"/>
        <v>8.3459383276390103E-3</v>
      </c>
      <c r="E60" s="61">
        <v>37</v>
      </c>
      <c r="F60" s="60"/>
    </row>
    <row r="61" spans="2:6" x14ac:dyDescent="0.25">
      <c r="B61" s="18">
        <v>38</v>
      </c>
      <c r="C61" s="48">
        <f t="shared" si="0"/>
        <v>1.4349157124712689E-2</v>
      </c>
      <c r="E61" s="61">
        <v>38</v>
      </c>
      <c r="F61" s="60"/>
    </row>
    <row r="62" spans="2:6" x14ac:dyDescent="0.25">
      <c r="B62" s="18">
        <v>39</v>
      </c>
      <c r="C62" s="48">
        <f t="shared" si="0"/>
        <v>2.3179407662997413E-2</v>
      </c>
      <c r="E62" s="61">
        <v>39</v>
      </c>
      <c r="F62" s="60"/>
    </row>
    <row r="63" spans="2:6" x14ac:dyDescent="0.25">
      <c r="B63" s="18">
        <v>40</v>
      </c>
      <c r="C63" s="48">
        <f t="shared" si="0"/>
        <v>3.5155434955546086E-2</v>
      </c>
      <c r="E63" s="61">
        <v>40</v>
      </c>
      <c r="F63" s="60"/>
    </row>
    <row r="64" spans="2:6" x14ac:dyDescent="0.25">
      <c r="B64" s="18">
        <v>41</v>
      </c>
      <c r="C64" s="48">
        <f t="shared" si="0"/>
        <v>5.0017895261955735E-2</v>
      </c>
      <c r="E64" s="61">
        <v>41</v>
      </c>
      <c r="F64" s="60"/>
    </row>
    <row r="65" spans="2:6" x14ac:dyDescent="0.25">
      <c r="B65" s="18">
        <v>42</v>
      </c>
      <c r="C65" s="48">
        <f t="shared" si="0"/>
        <v>6.669052701594104E-2</v>
      </c>
      <c r="E65" s="61">
        <v>42</v>
      </c>
      <c r="F65" s="60"/>
    </row>
    <row r="66" spans="2:6" x14ac:dyDescent="0.25">
      <c r="B66" s="18">
        <v>43</v>
      </c>
      <c r="C66" s="48">
        <f t="shared" si="0"/>
        <v>8.3233913562531056E-2</v>
      </c>
      <c r="E66" s="61">
        <v>43</v>
      </c>
      <c r="F66" s="60"/>
    </row>
    <row r="67" spans="2:6" x14ac:dyDescent="0.25">
      <c r="B67" s="18">
        <v>44</v>
      </c>
      <c r="C67" s="48">
        <f t="shared" si="0"/>
        <v>9.7106232489619526E-2</v>
      </c>
      <c r="E67" s="61">
        <v>44</v>
      </c>
      <c r="F67" s="60"/>
    </row>
    <row r="68" spans="2:6" x14ac:dyDescent="0.25">
      <c r="B68" s="18">
        <v>45</v>
      </c>
      <c r="C68" s="48">
        <f t="shared" si="0"/>
        <v>0.10573789759980791</v>
      </c>
      <c r="E68" s="61">
        <v>45</v>
      </c>
      <c r="F68" s="60"/>
    </row>
    <row r="69" spans="2:6" x14ac:dyDescent="0.25">
      <c r="B69" s="18">
        <v>46</v>
      </c>
      <c r="C69" s="48">
        <f t="shared" si="0"/>
        <v>0.10727033089835583</v>
      </c>
      <c r="E69" s="61">
        <v>46</v>
      </c>
      <c r="F69" s="60"/>
    </row>
    <row r="70" spans="2:6" x14ac:dyDescent="0.25">
      <c r="B70" s="18">
        <v>47</v>
      </c>
      <c r="C70" s="48">
        <f t="shared" si="0"/>
        <v>0.10118407098922921</v>
      </c>
      <c r="E70" s="61">
        <v>47</v>
      </c>
      <c r="F70" s="60"/>
    </row>
    <row r="71" spans="2:6" x14ac:dyDescent="0.25">
      <c r="B71" s="18">
        <v>48</v>
      </c>
      <c r="C71" s="48">
        <f t="shared" si="0"/>
        <v>8.8536062115575576E-2</v>
      </c>
      <c r="E71" s="61">
        <v>48</v>
      </c>
      <c r="F71" s="60"/>
    </row>
    <row r="72" spans="2:6" x14ac:dyDescent="0.25">
      <c r="B72" s="18">
        <v>49</v>
      </c>
      <c r="C72" s="48">
        <f t="shared" si="0"/>
        <v>7.1672050284037322E-2</v>
      </c>
      <c r="E72" s="61">
        <v>49</v>
      </c>
      <c r="F72" s="60"/>
    </row>
    <row r="73" spans="2:6" x14ac:dyDescent="0.25">
      <c r="B73" s="18">
        <v>50</v>
      </c>
      <c r="C73" s="48">
        <f t="shared" si="0"/>
        <v>5.3515130878747902E-2</v>
      </c>
      <c r="E73" s="61">
        <v>50</v>
      </c>
      <c r="F73" s="60"/>
    </row>
    <row r="74" spans="2:6" x14ac:dyDescent="0.25">
      <c r="B74" s="18">
        <v>51</v>
      </c>
      <c r="C74" s="48">
        <f t="shared" si="0"/>
        <v>3.6726070210905376E-2</v>
      </c>
      <c r="E74" s="61">
        <v>51</v>
      </c>
      <c r="F74" s="60"/>
    </row>
    <row r="75" spans="2:6" x14ac:dyDescent="0.25">
      <c r="B75" s="18">
        <v>52</v>
      </c>
      <c r="C75" s="48">
        <f t="shared" si="0"/>
        <v>2.3071505645312362E-2</v>
      </c>
      <c r="E75" s="61">
        <v>52</v>
      </c>
      <c r="F75" s="60"/>
    </row>
    <row r="76" spans="2:6" x14ac:dyDescent="0.25">
      <c r="B76" s="18">
        <v>53</v>
      </c>
      <c r="C76" s="48">
        <f t="shared" si="0"/>
        <v>1.3204446627191321E-2</v>
      </c>
      <c r="E76" s="61">
        <v>53</v>
      </c>
      <c r="F76" s="60"/>
    </row>
    <row r="77" spans="2:6" x14ac:dyDescent="0.25">
      <c r="B77" s="18">
        <v>54</v>
      </c>
      <c r="C77" s="48">
        <f t="shared" si="0"/>
        <v>6.8467501029881072E-3</v>
      </c>
      <c r="E77" s="61">
        <v>54</v>
      </c>
      <c r="F77" s="60"/>
    </row>
    <row r="78" spans="2:6" x14ac:dyDescent="0.25">
      <c r="B78" s="65">
        <v>55</v>
      </c>
      <c r="C78" s="66">
        <f t="shared" si="0"/>
        <v>3.195150048061111E-3</v>
      </c>
      <c r="E78" s="61">
        <v>55</v>
      </c>
      <c r="F78" s="60"/>
    </row>
    <row r="79" spans="2:6" x14ac:dyDescent="0.25">
      <c r="B79" s="18">
        <v>56</v>
      </c>
      <c r="C79" s="48">
        <f t="shared" si="0"/>
        <v>1.3313125200254631E-3</v>
      </c>
      <c r="E79" s="61">
        <v>56</v>
      </c>
      <c r="F79" s="60"/>
    </row>
    <row r="80" spans="2:6" x14ac:dyDescent="0.25">
      <c r="B80" s="18">
        <v>57</v>
      </c>
      <c r="C80" s="48">
        <f t="shared" si="0"/>
        <v>4.904835600093824E-4</v>
      </c>
      <c r="E80" s="61">
        <v>57</v>
      </c>
      <c r="F80" s="60"/>
    </row>
    <row r="81" spans="2:6" x14ac:dyDescent="0.25">
      <c r="B81" s="18">
        <v>58</v>
      </c>
      <c r="C81" s="48">
        <f t="shared" si="0"/>
        <v>1.5785677793405376E-4</v>
      </c>
      <c r="E81" s="61">
        <v>58</v>
      </c>
      <c r="F81" s="60"/>
    </row>
    <row r="82" spans="2:6" x14ac:dyDescent="0.25">
      <c r="B82" s="18">
        <v>59</v>
      </c>
      <c r="C82" s="48">
        <f t="shared" si="0"/>
        <v>4.3700463947845397E-5</v>
      </c>
      <c r="E82" s="61">
        <v>59</v>
      </c>
      <c r="F82" s="60"/>
    </row>
    <row r="83" spans="2:6" x14ac:dyDescent="0.25">
      <c r="B83" s="18">
        <v>60</v>
      </c>
      <c r="C83" s="48">
        <f t="shared" si="0"/>
        <v>1.0196774921163913E-5</v>
      </c>
      <c r="E83" s="61">
        <v>60</v>
      </c>
      <c r="F83" s="60"/>
    </row>
    <row r="84" spans="2:6" x14ac:dyDescent="0.25">
      <c r="B84" s="18">
        <v>61</v>
      </c>
      <c r="C84" s="48">
        <f t="shared" si="0"/>
        <v>1.950202853774516E-6</v>
      </c>
      <c r="E84" s="61">
        <v>61</v>
      </c>
      <c r="F84" s="60"/>
    </row>
    <row r="85" spans="2:6" x14ac:dyDescent="0.25">
      <c r="B85" s="18">
        <v>62</v>
      </c>
      <c r="C85" s="48">
        <f t="shared" si="0"/>
        <v>2.935789242241205E-7</v>
      </c>
      <c r="E85" s="61">
        <v>62</v>
      </c>
      <c r="F85" s="60"/>
    </row>
    <row r="86" spans="2:6" x14ac:dyDescent="0.25">
      <c r="B86" s="18">
        <v>63</v>
      </c>
      <c r="C86" s="48">
        <f t="shared" si="0"/>
        <v>3.2619880469346837E-8</v>
      </c>
      <c r="E86" s="61">
        <v>63</v>
      </c>
      <c r="F86" s="60"/>
    </row>
    <row r="87" spans="2:6" x14ac:dyDescent="0.25">
      <c r="B87" s="18">
        <v>64</v>
      </c>
      <c r="C87" s="48">
        <f t="shared" si="0"/>
        <v>2.3785329508898802E-9</v>
      </c>
      <c r="E87" s="61">
        <v>64</v>
      </c>
      <c r="F87" s="60"/>
    </row>
    <row r="88" spans="2:6" x14ac:dyDescent="0.25">
      <c r="B88" s="18">
        <v>65</v>
      </c>
      <c r="C88" s="48">
        <f t="shared" ref="C88" si="1">_xlfn.BINOM.DIST(B88,65,0.7,FALSE)</f>
        <v>8.5383234134508201E-11</v>
      </c>
      <c r="E88" s="61">
        <v>65</v>
      </c>
      <c r="F88" s="60"/>
    </row>
    <row r="89" spans="2:6" x14ac:dyDescent="0.25">
      <c r="E89" s="61"/>
      <c r="F89" s="60"/>
    </row>
    <row r="90" spans="2:6" x14ac:dyDescent="0.25">
      <c r="B90" s="32" t="s">
        <v>186</v>
      </c>
      <c r="E90" s="61"/>
      <c r="F90" s="60"/>
    </row>
    <row r="91" spans="2:6" x14ac:dyDescent="0.25">
      <c r="B91" s="32" t="s">
        <v>146</v>
      </c>
      <c r="E91" s="61"/>
      <c r="F91" s="60"/>
    </row>
    <row r="92" spans="2:6" x14ac:dyDescent="0.25">
      <c r="B92" s="32" t="s">
        <v>147</v>
      </c>
      <c r="E92" s="61"/>
      <c r="F92" s="60"/>
    </row>
    <row r="93" spans="2:6" x14ac:dyDescent="0.25">
      <c r="B93" s="32" t="s">
        <v>187</v>
      </c>
      <c r="E93" s="61"/>
      <c r="F93" s="60"/>
    </row>
    <row r="94" spans="2:6" x14ac:dyDescent="0.25">
      <c r="B94" s="32" t="s">
        <v>151</v>
      </c>
      <c r="E94" s="61"/>
      <c r="F94" s="60"/>
    </row>
    <row r="95" spans="2:6" x14ac:dyDescent="0.25">
      <c r="B95" s="32" t="s">
        <v>152</v>
      </c>
      <c r="E95" s="61"/>
      <c r="F95" s="60"/>
    </row>
    <row r="96" spans="2:6" x14ac:dyDescent="0.25">
      <c r="B96" s="32" t="s">
        <v>153</v>
      </c>
      <c r="E96" s="61"/>
      <c r="F96" s="60"/>
    </row>
    <row r="97" spans="2:6" x14ac:dyDescent="0.25">
      <c r="B97" s="32" t="s">
        <v>148</v>
      </c>
      <c r="E97" s="61"/>
      <c r="F97" s="60"/>
    </row>
    <row r="98" spans="2:6" x14ac:dyDescent="0.25">
      <c r="E98" s="61"/>
      <c r="F98" s="60"/>
    </row>
    <row r="99" spans="2:6" x14ac:dyDescent="0.25">
      <c r="E99" s="61"/>
      <c r="F99" s="60"/>
    </row>
    <row r="100" spans="2:6" x14ac:dyDescent="0.25">
      <c r="E100" s="61"/>
      <c r="F100" s="60"/>
    </row>
    <row r="101" spans="2:6" x14ac:dyDescent="0.25">
      <c r="E101" s="61"/>
      <c r="F101" s="60"/>
    </row>
    <row r="102" spans="2:6" x14ac:dyDescent="0.25">
      <c r="E102" s="61"/>
      <c r="F102" s="60"/>
    </row>
    <row r="103" spans="2:6" x14ac:dyDescent="0.25">
      <c r="E103" s="61"/>
      <c r="F103" s="60"/>
    </row>
    <row r="104" spans="2:6" x14ac:dyDescent="0.25">
      <c r="E104" s="61"/>
      <c r="F104" s="60"/>
    </row>
    <row r="105" spans="2:6" x14ac:dyDescent="0.25">
      <c r="E105" s="61"/>
      <c r="F105" s="60"/>
    </row>
    <row r="106" spans="2:6" x14ac:dyDescent="0.25">
      <c r="E106" s="61"/>
      <c r="F106" s="60"/>
    </row>
    <row r="107" spans="2:6" x14ac:dyDescent="0.25">
      <c r="E107" s="61"/>
      <c r="F107" s="60"/>
    </row>
    <row r="108" spans="2:6" x14ac:dyDescent="0.25">
      <c r="E108" s="61"/>
      <c r="F108" s="60"/>
    </row>
    <row r="109" spans="2:6" x14ac:dyDescent="0.25">
      <c r="E109" s="61"/>
      <c r="F109" s="60"/>
    </row>
    <row r="110" spans="2:6" x14ac:dyDescent="0.25">
      <c r="E110" s="61"/>
      <c r="F110" s="60"/>
    </row>
    <row r="111" spans="2:6" x14ac:dyDescent="0.25">
      <c r="E111" s="61"/>
      <c r="F111" s="60"/>
    </row>
    <row r="112" spans="2:6" x14ac:dyDescent="0.25">
      <c r="E112" s="61"/>
      <c r="F112" s="60"/>
    </row>
    <row r="113" spans="5:6" x14ac:dyDescent="0.25">
      <c r="E113" s="61"/>
      <c r="F113" s="60"/>
    </row>
    <row r="114" spans="5:6" x14ac:dyDescent="0.25">
      <c r="E114" s="61"/>
      <c r="F114" s="60"/>
    </row>
    <row r="115" spans="5:6" x14ac:dyDescent="0.25">
      <c r="E115" s="61"/>
      <c r="F115" s="60"/>
    </row>
    <row r="116" spans="5:6" x14ac:dyDescent="0.25">
      <c r="E116" s="61"/>
      <c r="F116" s="60"/>
    </row>
    <row r="117" spans="5:6" x14ac:dyDescent="0.25">
      <c r="E117" s="61"/>
      <c r="F117" s="60"/>
    </row>
    <row r="118" spans="5:6" x14ac:dyDescent="0.25">
      <c r="E118" s="61"/>
      <c r="F118" s="60"/>
    </row>
    <row r="119" spans="5:6" x14ac:dyDescent="0.25">
      <c r="E119" s="61"/>
      <c r="F119" s="60"/>
    </row>
    <row r="120" spans="5:6" x14ac:dyDescent="0.25">
      <c r="E120" s="61"/>
      <c r="F120" s="60"/>
    </row>
    <row r="121" spans="5:6" x14ac:dyDescent="0.25">
      <c r="E121" s="61"/>
      <c r="F121" s="60"/>
    </row>
    <row r="122" spans="5:6" x14ac:dyDescent="0.25">
      <c r="E122" s="61"/>
      <c r="F122" s="60"/>
    </row>
    <row r="123" spans="5:6" x14ac:dyDescent="0.25">
      <c r="E123" s="61"/>
      <c r="F123" s="60"/>
    </row>
    <row r="124" spans="5:6" x14ac:dyDescent="0.25">
      <c r="E124" s="61"/>
      <c r="F124" s="60"/>
    </row>
    <row r="125" spans="5:6" x14ac:dyDescent="0.25">
      <c r="E125" s="61"/>
      <c r="F125" s="60"/>
    </row>
    <row r="126" spans="5:6" x14ac:dyDescent="0.25">
      <c r="E126" s="61"/>
      <c r="F126" s="60"/>
    </row>
    <row r="127" spans="5:6" x14ac:dyDescent="0.25">
      <c r="E127" s="61"/>
      <c r="F127" s="60"/>
    </row>
    <row r="128" spans="5:6" x14ac:dyDescent="0.25">
      <c r="E128" s="61"/>
      <c r="F128" s="60"/>
    </row>
    <row r="129" spans="5:6" x14ac:dyDescent="0.25">
      <c r="E129" s="61"/>
      <c r="F129" s="60"/>
    </row>
    <row r="130" spans="5:6" x14ac:dyDescent="0.25">
      <c r="E130" s="61"/>
      <c r="F130" s="60"/>
    </row>
    <row r="131" spans="5:6" x14ac:dyDescent="0.25">
      <c r="E131" s="61"/>
      <c r="F131" s="60"/>
    </row>
    <row r="132" spans="5:6" x14ac:dyDescent="0.25">
      <c r="E132" s="61"/>
      <c r="F132" s="60"/>
    </row>
    <row r="133" spans="5:6" x14ac:dyDescent="0.25">
      <c r="E133" s="61"/>
      <c r="F133" s="60"/>
    </row>
    <row r="134" spans="5:6" x14ac:dyDescent="0.25">
      <c r="E134" s="61"/>
      <c r="F134" s="60"/>
    </row>
    <row r="135" spans="5:6" x14ac:dyDescent="0.25">
      <c r="E135" s="61"/>
      <c r="F135" s="60"/>
    </row>
    <row r="136" spans="5:6" x14ac:dyDescent="0.25">
      <c r="E136" s="61"/>
      <c r="F136" s="60"/>
    </row>
    <row r="137" spans="5:6" x14ac:dyDescent="0.25">
      <c r="E137" s="61"/>
      <c r="F137" s="60"/>
    </row>
    <row r="138" spans="5:6" x14ac:dyDescent="0.25">
      <c r="E138" s="61"/>
      <c r="F138" s="60"/>
    </row>
    <row r="139" spans="5:6" x14ac:dyDescent="0.25">
      <c r="E139" s="61"/>
      <c r="F139" s="60"/>
    </row>
    <row r="140" spans="5:6" x14ac:dyDescent="0.25">
      <c r="E140" s="61"/>
      <c r="F140" s="60"/>
    </row>
    <row r="141" spans="5:6" x14ac:dyDescent="0.25">
      <c r="E141" s="61"/>
      <c r="F141" s="60"/>
    </row>
    <row r="142" spans="5:6" x14ac:dyDescent="0.25">
      <c r="E142" s="61"/>
      <c r="F142" s="60"/>
    </row>
    <row r="143" spans="5:6" x14ac:dyDescent="0.25">
      <c r="E143" s="61"/>
      <c r="F143" s="60"/>
    </row>
    <row r="144" spans="5:6" x14ac:dyDescent="0.25">
      <c r="E144" s="61"/>
      <c r="F144" s="60"/>
    </row>
    <row r="145" spans="5:6" x14ac:dyDescent="0.25">
      <c r="E145" s="61"/>
      <c r="F145" s="60"/>
    </row>
    <row r="146" spans="5:6" x14ac:dyDescent="0.25">
      <c r="E146" s="61"/>
      <c r="F146" s="60"/>
    </row>
    <row r="147" spans="5:6" x14ac:dyDescent="0.25">
      <c r="E147" s="61"/>
      <c r="F147" s="60"/>
    </row>
    <row r="148" spans="5:6" x14ac:dyDescent="0.25">
      <c r="E148" s="61"/>
      <c r="F148" s="60"/>
    </row>
    <row r="149" spans="5:6" x14ac:dyDescent="0.25">
      <c r="E149" s="61"/>
      <c r="F149" s="60"/>
    </row>
    <row r="150" spans="5:6" x14ac:dyDescent="0.25">
      <c r="E150" s="61"/>
      <c r="F150" s="60"/>
    </row>
    <row r="151" spans="5:6" x14ac:dyDescent="0.25">
      <c r="E151" s="61"/>
      <c r="F151" s="60"/>
    </row>
    <row r="152" spans="5:6" x14ac:dyDescent="0.25">
      <c r="E152" s="61"/>
      <c r="F152" s="60"/>
    </row>
    <row r="153" spans="5:6" x14ac:dyDescent="0.25">
      <c r="E153" s="61"/>
      <c r="F153" s="60"/>
    </row>
    <row r="154" spans="5:6" x14ac:dyDescent="0.25">
      <c r="E154" s="61"/>
      <c r="F154" s="60"/>
    </row>
    <row r="155" spans="5:6" x14ac:dyDescent="0.25">
      <c r="E155" s="61"/>
      <c r="F155" s="60"/>
    </row>
    <row r="156" spans="5:6" x14ac:dyDescent="0.25">
      <c r="E156" s="61"/>
      <c r="F156" s="60"/>
    </row>
    <row r="157" spans="5:6" x14ac:dyDescent="0.25">
      <c r="E157" s="61"/>
      <c r="F157" s="60"/>
    </row>
    <row r="158" spans="5:6" x14ac:dyDescent="0.25">
      <c r="E158" s="61"/>
      <c r="F158" s="60"/>
    </row>
    <row r="159" spans="5:6" x14ac:dyDescent="0.25">
      <c r="E159" s="61"/>
      <c r="F159" s="60"/>
    </row>
    <row r="160" spans="5:6" x14ac:dyDescent="0.25">
      <c r="E160" s="61"/>
      <c r="F160" s="60"/>
    </row>
    <row r="161" spans="5:6" x14ac:dyDescent="0.25">
      <c r="E161" s="61"/>
      <c r="F161" s="60"/>
    </row>
    <row r="162" spans="5:6" x14ac:dyDescent="0.25">
      <c r="E162" s="61"/>
      <c r="F162" s="60"/>
    </row>
    <row r="163" spans="5:6" x14ac:dyDescent="0.25">
      <c r="E163" s="61"/>
      <c r="F163" s="60"/>
    </row>
    <row r="164" spans="5:6" x14ac:dyDescent="0.25">
      <c r="E164" s="61"/>
      <c r="F164" s="60"/>
    </row>
    <row r="165" spans="5:6" x14ac:dyDescent="0.25">
      <c r="E165" s="61"/>
      <c r="F165" s="60"/>
    </row>
    <row r="166" spans="5:6" x14ac:dyDescent="0.25">
      <c r="E166" s="61"/>
      <c r="F166" s="60"/>
    </row>
    <row r="167" spans="5:6" x14ac:dyDescent="0.25">
      <c r="E167" s="61"/>
      <c r="F167" s="60"/>
    </row>
    <row r="168" spans="5:6" x14ac:dyDescent="0.25">
      <c r="E168" s="61"/>
      <c r="F168" s="60"/>
    </row>
    <row r="169" spans="5:6" x14ac:dyDescent="0.25">
      <c r="E169" s="61"/>
      <c r="F169" s="60"/>
    </row>
    <row r="170" spans="5:6" x14ac:dyDescent="0.25">
      <c r="E170" s="61"/>
      <c r="F170" s="60"/>
    </row>
    <row r="171" spans="5:6" x14ac:dyDescent="0.25">
      <c r="E171" s="61"/>
      <c r="F171" s="60"/>
    </row>
    <row r="172" spans="5:6" x14ac:dyDescent="0.25">
      <c r="E172" s="61"/>
      <c r="F172" s="60"/>
    </row>
    <row r="173" spans="5:6" x14ac:dyDescent="0.25">
      <c r="E173" s="61"/>
      <c r="F173" s="60"/>
    </row>
    <row r="174" spans="5:6" x14ac:dyDescent="0.25">
      <c r="E174" s="61"/>
      <c r="F174" s="60"/>
    </row>
    <row r="175" spans="5:6" x14ac:dyDescent="0.25">
      <c r="E175" s="61"/>
      <c r="F175" s="60"/>
    </row>
    <row r="176" spans="5:6" x14ac:dyDescent="0.25">
      <c r="E176" s="61"/>
      <c r="F176" s="60"/>
    </row>
    <row r="177" spans="5:6" x14ac:dyDescent="0.25">
      <c r="E177" s="61"/>
      <c r="F177" s="60"/>
    </row>
    <row r="178" spans="5:6" x14ac:dyDescent="0.25">
      <c r="E178" s="61"/>
      <c r="F178" s="60"/>
    </row>
    <row r="179" spans="5:6" x14ac:dyDescent="0.25">
      <c r="E179" s="61"/>
      <c r="F179" s="60"/>
    </row>
    <row r="180" spans="5:6" x14ac:dyDescent="0.25">
      <c r="E180" s="61"/>
      <c r="F180" s="60"/>
    </row>
    <row r="181" spans="5:6" x14ac:dyDescent="0.25">
      <c r="E181" s="61"/>
      <c r="F181" s="60"/>
    </row>
    <row r="182" spans="5:6" x14ac:dyDescent="0.25">
      <c r="E182" s="61"/>
      <c r="F182" s="60"/>
    </row>
    <row r="183" spans="5:6" x14ac:dyDescent="0.25">
      <c r="E183" s="61"/>
      <c r="F183" s="60"/>
    </row>
    <row r="184" spans="5:6" x14ac:dyDescent="0.25">
      <c r="E184" s="61"/>
      <c r="F184" s="60"/>
    </row>
    <row r="185" spans="5:6" x14ac:dyDescent="0.25">
      <c r="E185" s="61"/>
      <c r="F185" s="60"/>
    </row>
    <row r="186" spans="5:6" x14ac:dyDescent="0.25">
      <c r="E186" s="61"/>
      <c r="F186" s="60"/>
    </row>
    <row r="187" spans="5:6" x14ac:dyDescent="0.25">
      <c r="E187" s="61"/>
      <c r="F187" s="60"/>
    </row>
    <row r="188" spans="5:6" x14ac:dyDescent="0.25">
      <c r="E188" s="61"/>
      <c r="F188" s="60"/>
    </row>
    <row r="189" spans="5:6" x14ac:dyDescent="0.25">
      <c r="E189" s="61"/>
      <c r="F189" s="60"/>
    </row>
    <row r="190" spans="5:6" x14ac:dyDescent="0.25">
      <c r="E190" s="61"/>
      <c r="F190" s="60"/>
    </row>
    <row r="191" spans="5:6" x14ac:dyDescent="0.25">
      <c r="E191" s="61"/>
      <c r="F191" s="60"/>
    </row>
    <row r="192" spans="5:6" x14ac:dyDescent="0.25">
      <c r="E192" s="61"/>
      <c r="F192" s="60"/>
    </row>
    <row r="193" spans="5:6" x14ac:dyDescent="0.25">
      <c r="E193" s="61"/>
      <c r="F193" s="60"/>
    </row>
    <row r="194" spans="5:6" x14ac:dyDescent="0.25">
      <c r="E194" s="61"/>
      <c r="F194" s="60"/>
    </row>
    <row r="195" spans="5:6" x14ac:dyDescent="0.25">
      <c r="E195" s="61"/>
      <c r="F195" s="60"/>
    </row>
    <row r="196" spans="5:6" x14ac:dyDescent="0.25">
      <c r="E196" s="61"/>
      <c r="F196" s="60"/>
    </row>
    <row r="197" spans="5:6" x14ac:dyDescent="0.25">
      <c r="E197" s="61"/>
      <c r="F197" s="60"/>
    </row>
    <row r="198" spans="5:6" x14ac:dyDescent="0.25">
      <c r="E198" s="61"/>
      <c r="F198" s="60"/>
    </row>
    <row r="199" spans="5:6" x14ac:dyDescent="0.25">
      <c r="E199" s="61"/>
      <c r="F199" s="60"/>
    </row>
    <row r="200" spans="5:6" x14ac:dyDescent="0.25">
      <c r="E200" s="61"/>
      <c r="F200" s="60"/>
    </row>
    <row r="201" spans="5:6" x14ac:dyDescent="0.25">
      <c r="E201" s="61"/>
      <c r="F201" s="60"/>
    </row>
    <row r="202" spans="5:6" x14ac:dyDescent="0.25">
      <c r="E202" s="61"/>
      <c r="F202" s="60"/>
    </row>
    <row r="203" spans="5:6" x14ac:dyDescent="0.25">
      <c r="E203" s="61"/>
      <c r="F203" s="60"/>
    </row>
    <row r="204" spans="5:6" x14ac:dyDescent="0.25">
      <c r="E204" s="61"/>
      <c r="F204" s="60"/>
    </row>
    <row r="205" spans="5:6" x14ac:dyDescent="0.25">
      <c r="E205" s="61"/>
      <c r="F205" s="60"/>
    </row>
    <row r="206" spans="5:6" x14ac:dyDescent="0.25">
      <c r="E206" s="61"/>
      <c r="F206" s="60"/>
    </row>
    <row r="207" spans="5:6" x14ac:dyDescent="0.25">
      <c r="E207" s="61"/>
      <c r="F207" s="60"/>
    </row>
    <row r="208" spans="5:6" x14ac:dyDescent="0.25">
      <c r="E208" s="61"/>
      <c r="F208" s="60"/>
    </row>
    <row r="209" spans="5:6" x14ac:dyDescent="0.25">
      <c r="E209" s="61"/>
      <c r="F209" s="60"/>
    </row>
    <row r="210" spans="5:6" x14ac:dyDescent="0.25">
      <c r="E210" s="61"/>
      <c r="F210" s="60"/>
    </row>
    <row r="211" spans="5:6" x14ac:dyDescent="0.25">
      <c r="E211" s="61"/>
      <c r="F211" s="60"/>
    </row>
    <row r="212" spans="5:6" x14ac:dyDescent="0.25">
      <c r="E212" s="61"/>
      <c r="F212" s="60"/>
    </row>
    <row r="213" spans="5:6" x14ac:dyDescent="0.25">
      <c r="E213" s="61"/>
      <c r="F213" s="60"/>
    </row>
    <row r="214" spans="5:6" x14ac:dyDescent="0.25">
      <c r="E214" s="61"/>
      <c r="F214" s="60"/>
    </row>
    <row r="215" spans="5:6" x14ac:dyDescent="0.25">
      <c r="E215" s="61"/>
      <c r="F215" s="60"/>
    </row>
    <row r="216" spans="5:6" x14ac:dyDescent="0.25">
      <c r="E216" s="61"/>
      <c r="F216" s="60"/>
    </row>
    <row r="217" spans="5:6" x14ac:dyDescent="0.25">
      <c r="E217" s="61"/>
      <c r="F217" s="60"/>
    </row>
    <row r="218" spans="5:6" x14ac:dyDescent="0.25">
      <c r="E218" s="61"/>
      <c r="F218" s="60"/>
    </row>
    <row r="219" spans="5:6" x14ac:dyDescent="0.25">
      <c r="E219" s="61"/>
      <c r="F219" s="60"/>
    </row>
    <row r="220" spans="5:6" x14ac:dyDescent="0.25">
      <c r="E220" s="61"/>
      <c r="F220" s="60"/>
    </row>
    <row r="221" spans="5:6" x14ac:dyDescent="0.25">
      <c r="E221" s="61"/>
      <c r="F221" s="60"/>
    </row>
    <row r="222" spans="5:6" x14ac:dyDescent="0.25">
      <c r="E222" s="61"/>
      <c r="F222" s="60"/>
    </row>
    <row r="223" spans="5:6" x14ac:dyDescent="0.25">
      <c r="E223" s="61"/>
      <c r="F223" s="60"/>
    </row>
    <row r="224" spans="5:6" x14ac:dyDescent="0.25">
      <c r="E224" s="61"/>
      <c r="F224" s="60"/>
    </row>
    <row r="225" spans="5:6" x14ac:dyDescent="0.25">
      <c r="E225" s="61"/>
      <c r="F225" s="60"/>
    </row>
    <row r="226" spans="5:6" x14ac:dyDescent="0.25">
      <c r="E226" s="61"/>
      <c r="F226" s="60"/>
    </row>
    <row r="227" spans="5:6" x14ac:dyDescent="0.25">
      <c r="E227" s="61"/>
      <c r="F227" s="60"/>
    </row>
    <row r="228" spans="5:6" x14ac:dyDescent="0.25">
      <c r="E228" s="61"/>
      <c r="F228" s="60"/>
    </row>
    <row r="229" spans="5:6" x14ac:dyDescent="0.25">
      <c r="E229" s="61"/>
      <c r="F229" s="60"/>
    </row>
    <row r="230" spans="5:6" x14ac:dyDescent="0.25">
      <c r="E230" s="61"/>
      <c r="F230" s="60"/>
    </row>
    <row r="231" spans="5:6" x14ac:dyDescent="0.25">
      <c r="E231" s="61"/>
      <c r="F231" s="60"/>
    </row>
    <row r="232" spans="5:6" x14ac:dyDescent="0.25">
      <c r="E232" s="61"/>
      <c r="F232" s="60"/>
    </row>
    <row r="233" spans="5:6" x14ac:dyDescent="0.25">
      <c r="E233" s="61"/>
      <c r="F233" s="60"/>
    </row>
    <row r="234" spans="5:6" x14ac:dyDescent="0.25">
      <c r="E234" s="61"/>
      <c r="F234" s="60"/>
    </row>
    <row r="235" spans="5:6" x14ac:dyDescent="0.25">
      <c r="E235" s="61"/>
      <c r="F235" s="60"/>
    </row>
    <row r="236" spans="5:6" x14ac:dyDescent="0.25">
      <c r="E236" s="61"/>
      <c r="F236" s="60"/>
    </row>
    <row r="237" spans="5:6" x14ac:dyDescent="0.25">
      <c r="E237" s="61"/>
      <c r="F237" s="60"/>
    </row>
    <row r="238" spans="5:6" x14ac:dyDescent="0.25">
      <c r="E238" s="61"/>
      <c r="F238" s="60"/>
    </row>
    <row r="239" spans="5:6" x14ac:dyDescent="0.25">
      <c r="E239" s="61"/>
      <c r="F239" s="60"/>
    </row>
    <row r="240" spans="5:6" x14ac:dyDescent="0.25">
      <c r="E240" s="61"/>
      <c r="F240" s="60"/>
    </row>
    <row r="241" spans="5:6" x14ac:dyDescent="0.25">
      <c r="E241" s="61"/>
      <c r="F241" s="60"/>
    </row>
    <row r="242" spans="5:6" x14ac:dyDescent="0.25">
      <c r="E242" s="61"/>
      <c r="F242" s="60"/>
    </row>
    <row r="243" spans="5:6" x14ac:dyDescent="0.25">
      <c r="E243" s="61"/>
      <c r="F243" s="60"/>
    </row>
    <row r="244" spans="5:6" x14ac:dyDescent="0.25">
      <c r="E244" s="61"/>
      <c r="F244" s="60"/>
    </row>
    <row r="245" spans="5:6" x14ac:dyDescent="0.25">
      <c r="E245" s="61"/>
      <c r="F245" s="60"/>
    </row>
    <row r="246" spans="5:6" x14ac:dyDescent="0.25">
      <c r="E246" s="61"/>
      <c r="F246" s="60"/>
    </row>
    <row r="247" spans="5:6" x14ac:dyDescent="0.25">
      <c r="E247" s="61"/>
      <c r="F247" s="60"/>
    </row>
    <row r="248" spans="5:6" x14ac:dyDescent="0.25">
      <c r="E248" s="61"/>
      <c r="F248" s="60"/>
    </row>
    <row r="249" spans="5:6" x14ac:dyDescent="0.25">
      <c r="E249" s="61"/>
      <c r="F249" s="60"/>
    </row>
    <row r="250" spans="5:6" x14ac:dyDescent="0.25">
      <c r="E250" s="61"/>
      <c r="F250" s="60"/>
    </row>
    <row r="251" spans="5:6" x14ac:dyDescent="0.25">
      <c r="E251" s="61"/>
      <c r="F251" s="60"/>
    </row>
    <row r="252" spans="5:6" x14ac:dyDescent="0.25">
      <c r="E252" s="61"/>
      <c r="F252" s="60"/>
    </row>
    <row r="253" spans="5:6" x14ac:dyDescent="0.25">
      <c r="E253" s="61"/>
      <c r="F253" s="60"/>
    </row>
    <row r="254" spans="5:6" x14ac:dyDescent="0.25">
      <c r="E254" s="61"/>
      <c r="F254" s="60"/>
    </row>
    <row r="255" spans="5:6" x14ac:dyDescent="0.25">
      <c r="E255" s="61"/>
      <c r="F255" s="60"/>
    </row>
    <row r="256" spans="5:6" x14ac:dyDescent="0.25">
      <c r="E256" s="61"/>
      <c r="F256" s="60"/>
    </row>
    <row r="257" spans="5:6" x14ac:dyDescent="0.25">
      <c r="E257" s="61"/>
      <c r="F257" s="60"/>
    </row>
    <row r="258" spans="5:6" x14ac:dyDescent="0.25">
      <c r="E258" s="61"/>
      <c r="F258" s="60"/>
    </row>
    <row r="259" spans="5:6" x14ac:dyDescent="0.25">
      <c r="E259" s="61"/>
      <c r="F259" s="60"/>
    </row>
    <row r="260" spans="5:6" x14ac:dyDescent="0.25">
      <c r="E260" s="61"/>
      <c r="F260" s="60"/>
    </row>
    <row r="261" spans="5:6" x14ac:dyDescent="0.25">
      <c r="E261" s="61"/>
      <c r="F261" s="60"/>
    </row>
    <row r="262" spans="5:6" x14ac:dyDescent="0.25">
      <c r="E262" s="61"/>
      <c r="F262" s="60"/>
    </row>
    <row r="263" spans="5:6" x14ac:dyDescent="0.25">
      <c r="E263" s="61"/>
      <c r="F263" s="60"/>
    </row>
    <row r="264" spans="5:6" x14ac:dyDescent="0.25">
      <c r="E264" s="61"/>
      <c r="F264" s="60"/>
    </row>
    <row r="265" spans="5:6" x14ac:dyDescent="0.25">
      <c r="E265" s="61"/>
      <c r="F265" s="60"/>
    </row>
    <row r="266" spans="5:6" x14ac:dyDescent="0.25">
      <c r="E266" s="61"/>
      <c r="F266" s="60"/>
    </row>
    <row r="267" spans="5:6" x14ac:dyDescent="0.25">
      <c r="E267" s="61"/>
      <c r="F267" s="60"/>
    </row>
    <row r="268" spans="5:6" x14ac:dyDescent="0.25">
      <c r="E268" s="61"/>
      <c r="F268" s="60"/>
    </row>
    <row r="269" spans="5:6" x14ac:dyDescent="0.25">
      <c r="E269" s="61"/>
      <c r="F269" s="60"/>
    </row>
    <row r="270" spans="5:6" x14ac:dyDescent="0.25">
      <c r="E270" s="61"/>
      <c r="F270" s="60"/>
    </row>
    <row r="271" spans="5:6" x14ac:dyDescent="0.25">
      <c r="E271" s="61"/>
      <c r="F271" s="60"/>
    </row>
    <row r="272" spans="5:6" x14ac:dyDescent="0.25">
      <c r="E272" s="61"/>
      <c r="F272" s="60"/>
    </row>
    <row r="273" spans="5:6" x14ac:dyDescent="0.25">
      <c r="E273" s="61"/>
      <c r="F273" s="60"/>
    </row>
    <row r="274" spans="5:6" x14ac:dyDescent="0.25">
      <c r="E274" s="61"/>
      <c r="F274" s="60"/>
    </row>
    <row r="275" spans="5:6" x14ac:dyDescent="0.25">
      <c r="E275" s="61"/>
      <c r="F275" s="60"/>
    </row>
    <row r="276" spans="5:6" x14ac:dyDescent="0.25">
      <c r="E276" s="61"/>
      <c r="F276" s="60"/>
    </row>
    <row r="277" spans="5:6" x14ac:dyDescent="0.25">
      <c r="E277" s="61"/>
      <c r="F277" s="60"/>
    </row>
    <row r="278" spans="5:6" x14ac:dyDescent="0.25">
      <c r="E278" s="61"/>
      <c r="F278" s="60"/>
    </row>
    <row r="279" spans="5:6" x14ac:dyDescent="0.25">
      <c r="E279" s="61"/>
      <c r="F279" s="60"/>
    </row>
    <row r="280" spans="5:6" x14ac:dyDescent="0.25">
      <c r="E280" s="61"/>
      <c r="F280" s="60"/>
    </row>
    <row r="281" spans="5:6" x14ac:dyDescent="0.25">
      <c r="E281" s="61"/>
      <c r="F281" s="60"/>
    </row>
    <row r="282" spans="5:6" x14ac:dyDescent="0.25">
      <c r="E282" s="61"/>
      <c r="F282" s="60"/>
    </row>
    <row r="283" spans="5:6" x14ac:dyDescent="0.25">
      <c r="E283" s="61"/>
      <c r="F283" s="60"/>
    </row>
    <row r="284" spans="5:6" x14ac:dyDescent="0.25">
      <c r="E284" s="61"/>
      <c r="F284" s="60"/>
    </row>
    <row r="285" spans="5:6" x14ac:dyDescent="0.25">
      <c r="E285" s="61"/>
      <c r="F285" s="60"/>
    </row>
    <row r="286" spans="5:6" x14ac:dyDescent="0.25">
      <c r="E286" s="61"/>
      <c r="F286" s="60"/>
    </row>
    <row r="287" spans="5:6" x14ac:dyDescent="0.25">
      <c r="E287" s="61"/>
      <c r="F287" s="60"/>
    </row>
    <row r="288" spans="5:6" x14ac:dyDescent="0.25">
      <c r="E288" s="61"/>
      <c r="F288" s="60"/>
    </row>
    <row r="289" spans="5:6" x14ac:dyDescent="0.25">
      <c r="E289" s="61"/>
      <c r="F289" s="60"/>
    </row>
    <row r="290" spans="5:6" x14ac:dyDescent="0.25">
      <c r="E290" s="61"/>
      <c r="F290" s="60"/>
    </row>
    <row r="291" spans="5:6" x14ac:dyDescent="0.25">
      <c r="E291" s="61"/>
      <c r="F291" s="60"/>
    </row>
    <row r="292" spans="5:6" x14ac:dyDescent="0.25">
      <c r="E292" s="61"/>
      <c r="F292" s="60"/>
    </row>
    <row r="293" spans="5:6" x14ac:dyDescent="0.25">
      <c r="E293" s="61"/>
      <c r="F293" s="60"/>
    </row>
    <row r="294" spans="5:6" x14ac:dyDescent="0.25">
      <c r="E294" s="61"/>
      <c r="F294" s="60"/>
    </row>
    <row r="295" spans="5:6" x14ac:dyDescent="0.25">
      <c r="E295" s="61"/>
      <c r="F295" s="60"/>
    </row>
    <row r="296" spans="5:6" x14ac:dyDescent="0.25">
      <c r="E296" s="61"/>
      <c r="F296" s="60"/>
    </row>
    <row r="297" spans="5:6" x14ac:dyDescent="0.25">
      <c r="E297" s="61"/>
      <c r="F297" s="60"/>
    </row>
    <row r="298" spans="5:6" x14ac:dyDescent="0.25">
      <c r="E298" s="61"/>
      <c r="F298" s="60"/>
    </row>
    <row r="299" spans="5:6" x14ac:dyDescent="0.25">
      <c r="E299" s="61"/>
      <c r="F299" s="60"/>
    </row>
    <row r="300" spans="5:6" x14ac:dyDescent="0.25">
      <c r="E300" s="61"/>
      <c r="F300" s="60"/>
    </row>
    <row r="301" spans="5:6" x14ac:dyDescent="0.25">
      <c r="E301" s="61"/>
      <c r="F301" s="60"/>
    </row>
    <row r="302" spans="5:6" x14ac:dyDescent="0.25">
      <c r="E302" s="61"/>
      <c r="F302" s="60"/>
    </row>
    <row r="303" spans="5:6" x14ac:dyDescent="0.25">
      <c r="E303" s="61"/>
      <c r="F303" s="60"/>
    </row>
    <row r="304" spans="5:6" x14ac:dyDescent="0.25">
      <c r="E304" s="61"/>
      <c r="F304" s="60"/>
    </row>
    <row r="305" spans="5:6" x14ac:dyDescent="0.25">
      <c r="E305" s="61"/>
      <c r="F305" s="60"/>
    </row>
    <row r="306" spans="5:6" x14ac:dyDescent="0.25">
      <c r="E306" s="61"/>
      <c r="F306" s="60"/>
    </row>
    <row r="307" spans="5:6" x14ac:dyDescent="0.25">
      <c r="E307" s="61"/>
      <c r="F307" s="60"/>
    </row>
    <row r="308" spans="5:6" x14ac:dyDescent="0.25">
      <c r="E308" s="61"/>
      <c r="F308" s="60"/>
    </row>
    <row r="309" spans="5:6" x14ac:dyDescent="0.25">
      <c r="E309" s="61"/>
      <c r="F309" s="60"/>
    </row>
    <row r="310" spans="5:6" x14ac:dyDescent="0.25">
      <c r="E310" s="61"/>
      <c r="F310" s="60"/>
    </row>
    <row r="311" spans="5:6" x14ac:dyDescent="0.25">
      <c r="E311" s="61"/>
      <c r="F311" s="60"/>
    </row>
    <row r="312" spans="5:6" x14ac:dyDescent="0.25">
      <c r="E312" s="61"/>
      <c r="F312" s="60"/>
    </row>
    <row r="313" spans="5:6" x14ac:dyDescent="0.25">
      <c r="E313" s="61"/>
      <c r="F313" s="60"/>
    </row>
    <row r="314" spans="5:6" x14ac:dyDescent="0.25">
      <c r="E314" s="61"/>
      <c r="F314" s="60"/>
    </row>
    <row r="315" spans="5:6" x14ac:dyDescent="0.25">
      <c r="E315" s="61"/>
      <c r="F315" s="60"/>
    </row>
    <row r="316" spans="5:6" x14ac:dyDescent="0.25">
      <c r="E316" s="61"/>
      <c r="F316" s="60"/>
    </row>
    <row r="317" spans="5:6" x14ac:dyDescent="0.25">
      <c r="E317" s="61"/>
      <c r="F317" s="60"/>
    </row>
    <row r="318" spans="5:6" x14ac:dyDescent="0.25">
      <c r="E318" s="61"/>
      <c r="F318" s="60"/>
    </row>
    <row r="319" spans="5:6" x14ac:dyDescent="0.25">
      <c r="E319" s="61"/>
      <c r="F319" s="60"/>
    </row>
    <row r="320" spans="5:6" x14ac:dyDescent="0.25">
      <c r="E320" s="61"/>
      <c r="F320" s="60"/>
    </row>
    <row r="321" spans="5:6" x14ac:dyDescent="0.25">
      <c r="E321" s="61"/>
      <c r="F321" s="60"/>
    </row>
    <row r="322" spans="5:6" x14ac:dyDescent="0.25">
      <c r="E322" s="61"/>
      <c r="F322" s="60"/>
    </row>
    <row r="323" spans="5:6" x14ac:dyDescent="0.25">
      <c r="E323" s="61"/>
      <c r="F323" s="60"/>
    </row>
    <row r="324" spans="5:6" x14ac:dyDescent="0.25">
      <c r="E324" s="61"/>
      <c r="F324" s="60"/>
    </row>
    <row r="325" spans="5:6" x14ac:dyDescent="0.25">
      <c r="E325" s="61"/>
      <c r="F325" s="60"/>
    </row>
    <row r="326" spans="5:6" x14ac:dyDescent="0.25">
      <c r="E326" s="61"/>
      <c r="F326" s="60"/>
    </row>
    <row r="327" spans="5:6" x14ac:dyDescent="0.25">
      <c r="E327" s="61"/>
      <c r="F327" s="60"/>
    </row>
    <row r="328" spans="5:6" x14ac:dyDescent="0.25">
      <c r="E328" s="61"/>
      <c r="F328" s="60"/>
    </row>
    <row r="329" spans="5:6" x14ac:dyDescent="0.25">
      <c r="E329" s="61"/>
      <c r="F329" s="60"/>
    </row>
    <row r="330" spans="5:6" x14ac:dyDescent="0.25">
      <c r="E330" s="61"/>
      <c r="F330" s="60"/>
    </row>
    <row r="331" spans="5:6" x14ac:dyDescent="0.25">
      <c r="E331" s="61"/>
      <c r="F331" s="60"/>
    </row>
    <row r="332" spans="5:6" x14ac:dyDescent="0.25">
      <c r="E332" s="61"/>
      <c r="F332" s="60"/>
    </row>
    <row r="333" spans="5:6" x14ac:dyDescent="0.25">
      <c r="E333" s="61"/>
      <c r="F333" s="60"/>
    </row>
    <row r="334" spans="5:6" x14ac:dyDescent="0.25">
      <c r="E334" s="61"/>
      <c r="F334" s="60"/>
    </row>
    <row r="335" spans="5:6" x14ac:dyDescent="0.25">
      <c r="E335" s="61"/>
      <c r="F335" s="60"/>
    </row>
    <row r="336" spans="5:6" x14ac:dyDescent="0.25">
      <c r="E336" s="61"/>
      <c r="F336" s="60"/>
    </row>
    <row r="337" spans="5:6" x14ac:dyDescent="0.25">
      <c r="E337" s="61"/>
      <c r="F337" s="60"/>
    </row>
    <row r="338" spans="5:6" x14ac:dyDescent="0.25">
      <c r="E338" s="61"/>
      <c r="F338" s="60"/>
    </row>
    <row r="339" spans="5:6" x14ac:dyDescent="0.25">
      <c r="E339" s="61"/>
      <c r="F339" s="60"/>
    </row>
    <row r="340" spans="5:6" x14ac:dyDescent="0.25">
      <c r="E340" s="61"/>
      <c r="F340" s="60"/>
    </row>
    <row r="341" spans="5:6" x14ac:dyDescent="0.25">
      <c r="E341" s="61"/>
      <c r="F341" s="60"/>
    </row>
    <row r="342" spans="5:6" x14ac:dyDescent="0.25">
      <c r="E342" s="61"/>
      <c r="F342" s="60"/>
    </row>
    <row r="343" spans="5:6" x14ac:dyDescent="0.25">
      <c r="E343" s="61"/>
      <c r="F343" s="60"/>
    </row>
    <row r="344" spans="5:6" x14ac:dyDescent="0.25">
      <c r="E344" s="61"/>
      <c r="F344" s="60"/>
    </row>
    <row r="345" spans="5:6" x14ac:dyDescent="0.25">
      <c r="E345" s="61"/>
      <c r="F345" s="60"/>
    </row>
    <row r="346" spans="5:6" x14ac:dyDescent="0.25">
      <c r="E346" s="61"/>
      <c r="F346" s="60"/>
    </row>
    <row r="347" spans="5:6" x14ac:dyDescent="0.25">
      <c r="E347" s="61"/>
      <c r="F347" s="60"/>
    </row>
    <row r="348" spans="5:6" x14ac:dyDescent="0.25">
      <c r="E348" s="61"/>
      <c r="F348" s="60"/>
    </row>
    <row r="349" spans="5:6" x14ac:dyDescent="0.25">
      <c r="E349" s="61"/>
      <c r="F349" s="60"/>
    </row>
    <row r="350" spans="5:6" x14ac:dyDescent="0.25">
      <c r="E350" s="61"/>
      <c r="F350" s="60"/>
    </row>
    <row r="351" spans="5:6" x14ac:dyDescent="0.25">
      <c r="E351" s="61"/>
      <c r="F351" s="60"/>
    </row>
    <row r="352" spans="5:6" x14ac:dyDescent="0.25">
      <c r="E352" s="61"/>
      <c r="F352" s="60"/>
    </row>
    <row r="353" spans="5:6" x14ac:dyDescent="0.25">
      <c r="E353" s="61"/>
      <c r="F353" s="60"/>
    </row>
    <row r="354" spans="5:6" x14ac:dyDescent="0.25">
      <c r="E354" s="61"/>
      <c r="F354" s="60"/>
    </row>
    <row r="355" spans="5:6" x14ac:dyDescent="0.25">
      <c r="E355" s="61"/>
      <c r="F355" s="60"/>
    </row>
    <row r="356" spans="5:6" x14ac:dyDescent="0.25">
      <c r="E356" s="61"/>
      <c r="F356" s="60"/>
    </row>
    <row r="357" spans="5:6" x14ac:dyDescent="0.25">
      <c r="E357" s="61"/>
      <c r="F357" s="60"/>
    </row>
    <row r="358" spans="5:6" x14ac:dyDescent="0.25">
      <c r="E358" s="61"/>
      <c r="F358" s="60"/>
    </row>
    <row r="359" spans="5:6" x14ac:dyDescent="0.25">
      <c r="E359" s="61"/>
      <c r="F359" s="60"/>
    </row>
    <row r="360" spans="5:6" x14ac:dyDescent="0.25">
      <c r="E360" s="61"/>
      <c r="F360" s="60"/>
    </row>
    <row r="361" spans="5:6" x14ac:dyDescent="0.25">
      <c r="E361" s="61"/>
      <c r="F361" s="60"/>
    </row>
    <row r="362" spans="5:6" x14ac:dyDescent="0.25">
      <c r="E362" s="61"/>
      <c r="F362" s="60"/>
    </row>
    <row r="363" spans="5:6" x14ac:dyDescent="0.25">
      <c r="E363" s="61"/>
      <c r="F363" s="60"/>
    </row>
    <row r="364" spans="5:6" x14ac:dyDescent="0.25">
      <c r="E364" s="61"/>
      <c r="F364" s="60"/>
    </row>
    <row r="365" spans="5:6" x14ac:dyDescent="0.25">
      <c r="E365" s="61"/>
      <c r="F365" s="60"/>
    </row>
    <row r="366" spans="5:6" x14ac:dyDescent="0.25">
      <c r="E366" s="61"/>
      <c r="F366" s="60"/>
    </row>
    <row r="367" spans="5:6" x14ac:dyDescent="0.25">
      <c r="E367" s="61"/>
      <c r="F367" s="60"/>
    </row>
    <row r="368" spans="5:6" x14ac:dyDescent="0.25">
      <c r="E368" s="61"/>
      <c r="F368" s="60"/>
    </row>
    <row r="369" spans="5:6" x14ac:dyDescent="0.25">
      <c r="E369" s="61"/>
      <c r="F369" s="60"/>
    </row>
    <row r="370" spans="5:6" x14ac:dyDescent="0.25">
      <c r="E370" s="61"/>
      <c r="F370" s="60"/>
    </row>
    <row r="371" spans="5:6" x14ac:dyDescent="0.25">
      <c r="E371" s="61"/>
      <c r="F371" s="60"/>
    </row>
    <row r="372" spans="5:6" x14ac:dyDescent="0.25">
      <c r="E372" s="61"/>
      <c r="F372" s="60"/>
    </row>
    <row r="373" spans="5:6" x14ac:dyDescent="0.25">
      <c r="E373" s="61"/>
      <c r="F373" s="60"/>
    </row>
    <row r="374" spans="5:6" x14ac:dyDescent="0.25">
      <c r="E374" s="61"/>
      <c r="F374" s="60"/>
    </row>
    <row r="375" spans="5:6" x14ac:dyDescent="0.25">
      <c r="E375" s="61"/>
      <c r="F375" s="60"/>
    </row>
    <row r="376" spans="5:6" x14ac:dyDescent="0.25">
      <c r="E376" s="61"/>
      <c r="F376" s="60"/>
    </row>
    <row r="377" spans="5:6" x14ac:dyDescent="0.25">
      <c r="E377" s="61"/>
      <c r="F377" s="60"/>
    </row>
    <row r="378" spans="5:6" x14ac:dyDescent="0.25">
      <c r="E378" s="61"/>
      <c r="F378" s="60"/>
    </row>
    <row r="379" spans="5:6" x14ac:dyDescent="0.25">
      <c r="E379" s="61"/>
      <c r="F379" s="60"/>
    </row>
    <row r="380" spans="5:6" x14ac:dyDescent="0.25">
      <c r="E380" s="61"/>
      <c r="F380" s="60"/>
    </row>
    <row r="381" spans="5:6" x14ac:dyDescent="0.25">
      <c r="E381" s="61"/>
      <c r="F381" s="60"/>
    </row>
    <row r="382" spans="5:6" x14ac:dyDescent="0.25">
      <c r="E382" s="61"/>
      <c r="F382" s="60"/>
    </row>
    <row r="383" spans="5:6" x14ac:dyDescent="0.25">
      <c r="E383" s="61"/>
      <c r="F383" s="60"/>
    </row>
    <row r="384" spans="5:6" x14ac:dyDescent="0.25">
      <c r="E384" s="61"/>
      <c r="F384" s="60"/>
    </row>
    <row r="385" spans="5:6" x14ac:dyDescent="0.25">
      <c r="E385" s="61"/>
      <c r="F385" s="60"/>
    </row>
    <row r="386" spans="5:6" x14ac:dyDescent="0.25">
      <c r="E386" s="61"/>
      <c r="F386" s="60"/>
    </row>
    <row r="387" spans="5:6" x14ac:dyDescent="0.25">
      <c r="E387" s="61"/>
      <c r="F387" s="60"/>
    </row>
    <row r="388" spans="5:6" x14ac:dyDescent="0.25">
      <c r="E388" s="61"/>
      <c r="F388" s="60"/>
    </row>
    <row r="389" spans="5:6" x14ac:dyDescent="0.25">
      <c r="E389" s="61"/>
      <c r="F389" s="60"/>
    </row>
    <row r="390" spans="5:6" x14ac:dyDescent="0.25">
      <c r="E390" s="61"/>
      <c r="F390" s="60"/>
    </row>
    <row r="391" spans="5:6" x14ac:dyDescent="0.25">
      <c r="E391" s="61"/>
      <c r="F391" s="60"/>
    </row>
    <row r="392" spans="5:6" x14ac:dyDescent="0.25">
      <c r="E392" s="61"/>
      <c r="F392" s="60"/>
    </row>
    <row r="393" spans="5:6" x14ac:dyDescent="0.25">
      <c r="E393" s="61"/>
      <c r="F393" s="60"/>
    </row>
    <row r="394" spans="5:6" x14ac:dyDescent="0.25">
      <c r="E394" s="61"/>
      <c r="F394" s="60"/>
    </row>
    <row r="395" spans="5:6" x14ac:dyDescent="0.25">
      <c r="E395" s="61"/>
      <c r="F395" s="60"/>
    </row>
    <row r="396" spans="5:6" x14ac:dyDescent="0.25">
      <c r="E396" s="61"/>
      <c r="F396" s="60"/>
    </row>
    <row r="397" spans="5:6" x14ac:dyDescent="0.25">
      <c r="E397" s="61"/>
      <c r="F397" s="60"/>
    </row>
    <row r="398" spans="5:6" x14ac:dyDescent="0.25">
      <c r="E398" s="61"/>
      <c r="F398" s="60"/>
    </row>
    <row r="399" spans="5:6" x14ac:dyDescent="0.25">
      <c r="E399" s="61"/>
      <c r="F399" s="60"/>
    </row>
    <row r="400" spans="5:6" x14ac:dyDescent="0.25">
      <c r="E400" s="61"/>
      <c r="F400" s="60"/>
    </row>
    <row r="401" spans="5:6" x14ac:dyDescent="0.25">
      <c r="E401" s="61"/>
      <c r="F401" s="60"/>
    </row>
    <row r="402" spans="5:6" x14ac:dyDescent="0.25">
      <c r="E402" s="61"/>
      <c r="F402" s="60"/>
    </row>
    <row r="403" spans="5:6" x14ac:dyDescent="0.25">
      <c r="E403" s="61"/>
      <c r="F403" s="60"/>
    </row>
    <row r="404" spans="5:6" x14ac:dyDescent="0.25">
      <c r="E404" s="61"/>
      <c r="F404" s="60"/>
    </row>
    <row r="405" spans="5:6" x14ac:dyDescent="0.25">
      <c r="E405" s="61"/>
      <c r="F405" s="60"/>
    </row>
    <row r="406" spans="5:6" x14ac:dyDescent="0.25">
      <c r="E406" s="61"/>
      <c r="F406" s="60"/>
    </row>
    <row r="407" spans="5:6" x14ac:dyDescent="0.25">
      <c r="E407" s="61"/>
      <c r="F407" s="60"/>
    </row>
    <row r="408" spans="5:6" x14ac:dyDescent="0.25">
      <c r="E408" s="61"/>
      <c r="F408" s="60"/>
    </row>
    <row r="409" spans="5:6" x14ac:dyDescent="0.25">
      <c r="E409" s="61"/>
      <c r="F409" s="60"/>
    </row>
    <row r="410" spans="5:6" x14ac:dyDescent="0.25">
      <c r="E410" s="61"/>
      <c r="F410" s="60"/>
    </row>
    <row r="411" spans="5:6" x14ac:dyDescent="0.25">
      <c r="E411" s="61"/>
      <c r="F411" s="60"/>
    </row>
    <row r="412" spans="5:6" x14ac:dyDescent="0.25">
      <c r="E412" s="61"/>
      <c r="F412" s="60"/>
    </row>
    <row r="413" spans="5:6" x14ac:dyDescent="0.25">
      <c r="E413" s="61"/>
      <c r="F413" s="60"/>
    </row>
    <row r="414" spans="5:6" x14ac:dyDescent="0.25">
      <c r="E414" s="61"/>
      <c r="F414" s="60"/>
    </row>
    <row r="415" spans="5:6" x14ac:dyDescent="0.25">
      <c r="E415" s="61"/>
      <c r="F415" s="60"/>
    </row>
    <row r="416" spans="5:6" x14ac:dyDescent="0.25">
      <c r="E416" s="61"/>
      <c r="F416" s="60"/>
    </row>
    <row r="417" spans="5:6" x14ac:dyDescent="0.25">
      <c r="E417" s="61"/>
      <c r="F417" s="60"/>
    </row>
    <row r="418" spans="5:6" x14ac:dyDescent="0.25">
      <c r="E418" s="61"/>
      <c r="F418" s="60"/>
    </row>
    <row r="419" spans="5:6" x14ac:dyDescent="0.25">
      <c r="E419" s="61"/>
      <c r="F419" s="60"/>
    </row>
    <row r="420" spans="5:6" x14ac:dyDescent="0.25">
      <c r="E420" s="61"/>
      <c r="F420" s="60"/>
    </row>
    <row r="421" spans="5:6" x14ac:dyDescent="0.25">
      <c r="E421" s="61"/>
      <c r="F421" s="60"/>
    </row>
    <row r="422" spans="5:6" x14ac:dyDescent="0.25">
      <c r="E422" s="61"/>
      <c r="F422" s="60"/>
    </row>
    <row r="423" spans="5:6" x14ac:dyDescent="0.25">
      <c r="E423" s="61"/>
      <c r="F423" s="60"/>
    </row>
    <row r="424" spans="5:6" x14ac:dyDescent="0.25">
      <c r="E424" s="61"/>
      <c r="F424" s="60"/>
    </row>
    <row r="425" spans="5:6" x14ac:dyDescent="0.25">
      <c r="E425" s="61"/>
      <c r="F425" s="60"/>
    </row>
    <row r="426" spans="5:6" x14ac:dyDescent="0.25">
      <c r="E426" s="61"/>
      <c r="F426" s="60"/>
    </row>
    <row r="427" spans="5:6" x14ac:dyDescent="0.25">
      <c r="E427" s="61"/>
      <c r="F427" s="60"/>
    </row>
    <row r="428" spans="5:6" x14ac:dyDescent="0.25">
      <c r="E428" s="61"/>
      <c r="F428" s="60"/>
    </row>
    <row r="429" spans="5:6" x14ac:dyDescent="0.25">
      <c r="E429" s="61"/>
      <c r="F429" s="60"/>
    </row>
    <row r="430" spans="5:6" x14ac:dyDescent="0.25">
      <c r="E430" s="61"/>
      <c r="F430" s="60"/>
    </row>
    <row r="431" spans="5:6" x14ac:dyDescent="0.25">
      <c r="E431" s="61"/>
      <c r="F431" s="60"/>
    </row>
    <row r="432" spans="5:6" x14ac:dyDescent="0.25">
      <c r="E432" s="61"/>
      <c r="F432" s="60"/>
    </row>
    <row r="433" spans="5:6" x14ac:dyDescent="0.25">
      <c r="E433" s="61"/>
      <c r="F433" s="60"/>
    </row>
    <row r="434" spans="5:6" x14ac:dyDescent="0.25">
      <c r="E434" s="61"/>
      <c r="F434" s="60"/>
    </row>
    <row r="435" spans="5:6" x14ac:dyDescent="0.25">
      <c r="E435" s="61"/>
      <c r="F435" s="60"/>
    </row>
    <row r="436" spans="5:6" x14ac:dyDescent="0.25">
      <c r="E436" s="61"/>
      <c r="F436" s="60"/>
    </row>
    <row r="437" spans="5:6" x14ac:dyDescent="0.25">
      <c r="E437" s="61"/>
      <c r="F437" s="60"/>
    </row>
    <row r="438" spans="5:6" x14ac:dyDescent="0.25">
      <c r="E438" s="61"/>
      <c r="F438" s="60"/>
    </row>
    <row r="439" spans="5:6" x14ac:dyDescent="0.25">
      <c r="E439" s="61"/>
      <c r="F439" s="60"/>
    </row>
    <row r="440" spans="5:6" x14ac:dyDescent="0.25">
      <c r="E440" s="61"/>
      <c r="F440" s="60"/>
    </row>
    <row r="441" spans="5:6" x14ac:dyDescent="0.25">
      <c r="E441" s="61"/>
      <c r="F441" s="60"/>
    </row>
    <row r="442" spans="5:6" x14ac:dyDescent="0.25">
      <c r="E442" s="61"/>
      <c r="F442" s="60"/>
    </row>
    <row r="443" spans="5:6" x14ac:dyDescent="0.25">
      <c r="E443" s="61"/>
      <c r="F443" s="60"/>
    </row>
    <row r="444" spans="5:6" x14ac:dyDescent="0.25">
      <c r="E444" s="61"/>
      <c r="F444" s="60"/>
    </row>
    <row r="445" spans="5:6" x14ac:dyDescent="0.25">
      <c r="E445" s="61"/>
      <c r="F445" s="60"/>
    </row>
    <row r="446" spans="5:6" x14ac:dyDescent="0.25">
      <c r="E446" s="61"/>
      <c r="F446" s="60"/>
    </row>
    <row r="447" spans="5:6" x14ac:dyDescent="0.25">
      <c r="E447" s="61"/>
      <c r="F447" s="60"/>
    </row>
    <row r="448" spans="5:6" x14ac:dyDescent="0.25">
      <c r="E448" s="61"/>
      <c r="F448" s="60"/>
    </row>
    <row r="449" spans="5:6" x14ac:dyDescent="0.25">
      <c r="E449" s="61"/>
      <c r="F449" s="60"/>
    </row>
    <row r="450" spans="5:6" x14ac:dyDescent="0.25">
      <c r="E450" s="61"/>
      <c r="F450" s="60"/>
    </row>
    <row r="451" spans="5:6" x14ac:dyDescent="0.25">
      <c r="E451" s="61"/>
      <c r="F451" s="60"/>
    </row>
    <row r="452" spans="5:6" x14ac:dyDescent="0.25">
      <c r="E452" s="61"/>
      <c r="F452" s="60"/>
    </row>
    <row r="453" spans="5:6" x14ac:dyDescent="0.25">
      <c r="E453" s="61"/>
      <c r="F453" s="60"/>
    </row>
    <row r="454" spans="5:6" x14ac:dyDescent="0.25">
      <c r="E454" s="61"/>
      <c r="F454" s="60"/>
    </row>
    <row r="455" spans="5:6" x14ac:dyDescent="0.25">
      <c r="E455" s="61"/>
      <c r="F455" s="60"/>
    </row>
    <row r="456" spans="5:6" x14ac:dyDescent="0.25">
      <c r="E456" s="61"/>
      <c r="F456" s="60"/>
    </row>
    <row r="457" spans="5:6" x14ac:dyDescent="0.25">
      <c r="E457" s="61"/>
      <c r="F457" s="60"/>
    </row>
    <row r="458" spans="5:6" x14ac:dyDescent="0.25">
      <c r="E458" s="61"/>
      <c r="F458" s="60"/>
    </row>
    <row r="459" spans="5:6" x14ac:dyDescent="0.25">
      <c r="E459" s="61"/>
      <c r="F459" s="60"/>
    </row>
    <row r="460" spans="5:6" x14ac:dyDescent="0.25">
      <c r="E460" s="61"/>
      <c r="F460" s="60"/>
    </row>
    <row r="461" spans="5:6" x14ac:dyDescent="0.25">
      <c r="E461" s="61"/>
      <c r="F461" s="60"/>
    </row>
    <row r="462" spans="5:6" x14ac:dyDescent="0.25">
      <c r="E462" s="61"/>
      <c r="F462" s="60"/>
    </row>
    <row r="463" spans="5:6" x14ac:dyDescent="0.25">
      <c r="E463" s="61"/>
      <c r="F463" s="60"/>
    </row>
    <row r="464" spans="5:6" x14ac:dyDescent="0.25">
      <c r="E464" s="61"/>
      <c r="F464" s="60"/>
    </row>
    <row r="465" spans="5:6" x14ac:dyDescent="0.25">
      <c r="E465" s="61"/>
      <c r="F465" s="60"/>
    </row>
    <row r="466" spans="5:6" x14ac:dyDescent="0.25">
      <c r="E466" s="61"/>
      <c r="F466" s="60"/>
    </row>
    <row r="467" spans="5:6" x14ac:dyDescent="0.25">
      <c r="E467" s="61"/>
      <c r="F467" s="60"/>
    </row>
    <row r="468" spans="5:6" x14ac:dyDescent="0.25">
      <c r="E468" s="61"/>
      <c r="F468" s="60"/>
    </row>
    <row r="469" spans="5:6" x14ac:dyDescent="0.25">
      <c r="E469" s="61"/>
      <c r="F469" s="60"/>
    </row>
    <row r="470" spans="5:6" x14ac:dyDescent="0.25">
      <c r="E470" s="61"/>
      <c r="F470" s="60"/>
    </row>
    <row r="471" spans="5:6" x14ac:dyDescent="0.25">
      <c r="E471" s="61"/>
      <c r="F471" s="60"/>
    </row>
    <row r="472" spans="5:6" x14ac:dyDescent="0.25">
      <c r="E472" s="61"/>
      <c r="F472" s="60"/>
    </row>
    <row r="473" spans="5:6" x14ac:dyDescent="0.25">
      <c r="E473" s="61"/>
      <c r="F473" s="60"/>
    </row>
    <row r="474" spans="5:6" x14ac:dyDescent="0.25">
      <c r="E474" s="61"/>
      <c r="F474" s="60"/>
    </row>
    <row r="475" spans="5:6" x14ac:dyDescent="0.25">
      <c r="E475" s="61"/>
      <c r="F475" s="60"/>
    </row>
    <row r="476" spans="5:6" x14ac:dyDescent="0.25">
      <c r="E476" s="61"/>
      <c r="F476" s="60"/>
    </row>
    <row r="477" spans="5:6" x14ac:dyDescent="0.25">
      <c r="E477" s="61"/>
      <c r="F477" s="60"/>
    </row>
    <row r="478" spans="5:6" x14ac:dyDescent="0.25">
      <c r="E478" s="61"/>
      <c r="F478" s="60"/>
    </row>
    <row r="479" spans="5:6" x14ac:dyDescent="0.25">
      <c r="E479" s="61"/>
      <c r="F479" s="60"/>
    </row>
    <row r="480" spans="5:6" x14ac:dyDescent="0.25">
      <c r="E480" s="61"/>
      <c r="F480" s="60"/>
    </row>
    <row r="481" spans="5:6" x14ac:dyDescent="0.25">
      <c r="E481" s="61"/>
      <c r="F481" s="60"/>
    </row>
    <row r="482" spans="5:6" x14ac:dyDescent="0.25">
      <c r="E482" s="61"/>
      <c r="F482" s="60"/>
    </row>
    <row r="483" spans="5:6" x14ac:dyDescent="0.25">
      <c r="E483" s="61"/>
      <c r="F483" s="60"/>
    </row>
    <row r="484" spans="5:6" x14ac:dyDescent="0.25">
      <c r="E484" s="61"/>
      <c r="F484" s="60"/>
    </row>
    <row r="485" spans="5:6" x14ac:dyDescent="0.25">
      <c r="E485" s="61"/>
      <c r="F485" s="60"/>
    </row>
    <row r="486" spans="5:6" x14ac:dyDescent="0.25">
      <c r="E486" s="61"/>
      <c r="F486" s="60"/>
    </row>
    <row r="487" spans="5:6" x14ac:dyDescent="0.25">
      <c r="E487" s="61"/>
      <c r="F487" s="60"/>
    </row>
    <row r="488" spans="5:6" x14ac:dyDescent="0.25">
      <c r="E488" s="61"/>
      <c r="F488" s="60"/>
    </row>
    <row r="489" spans="5:6" x14ac:dyDescent="0.25">
      <c r="E489" s="61"/>
      <c r="F489" s="60"/>
    </row>
    <row r="490" spans="5:6" x14ac:dyDescent="0.25">
      <c r="E490" s="61"/>
      <c r="F490" s="60"/>
    </row>
    <row r="491" spans="5:6" x14ac:dyDescent="0.25">
      <c r="E491" s="61"/>
      <c r="F491" s="60"/>
    </row>
    <row r="492" spans="5:6" x14ac:dyDescent="0.25">
      <c r="E492" s="61"/>
      <c r="F492" s="60"/>
    </row>
    <row r="493" spans="5:6" x14ac:dyDescent="0.25">
      <c r="E493" s="61"/>
      <c r="F493" s="60"/>
    </row>
    <row r="494" spans="5:6" x14ac:dyDescent="0.25">
      <c r="E494" s="61"/>
      <c r="F494" s="60"/>
    </row>
    <row r="495" spans="5:6" x14ac:dyDescent="0.25">
      <c r="E495" s="61"/>
      <c r="F495" s="60"/>
    </row>
    <row r="496" spans="5:6" x14ac:dyDescent="0.25">
      <c r="E496" s="61"/>
      <c r="F496" s="60"/>
    </row>
    <row r="497" spans="5:6" x14ac:dyDescent="0.25">
      <c r="E497" s="61"/>
      <c r="F497" s="60"/>
    </row>
    <row r="498" spans="5:6" x14ac:dyDescent="0.25">
      <c r="E498" s="61"/>
      <c r="F498" s="60"/>
    </row>
    <row r="499" spans="5:6" x14ac:dyDescent="0.25">
      <c r="E499" s="61"/>
      <c r="F499" s="60"/>
    </row>
    <row r="500" spans="5:6" x14ac:dyDescent="0.25">
      <c r="E500" s="61"/>
      <c r="F500" s="60"/>
    </row>
    <row r="501" spans="5:6" x14ac:dyDescent="0.25">
      <c r="E501" s="61"/>
      <c r="F501" s="60"/>
    </row>
    <row r="502" spans="5:6" x14ac:dyDescent="0.25">
      <c r="E502" s="61"/>
      <c r="F502" s="60"/>
    </row>
    <row r="503" spans="5:6" x14ac:dyDescent="0.25">
      <c r="E503" s="61"/>
      <c r="F503" s="60"/>
    </row>
    <row r="504" spans="5:6" x14ac:dyDescent="0.25">
      <c r="E504" s="61"/>
      <c r="F504" s="60"/>
    </row>
    <row r="505" spans="5:6" x14ac:dyDescent="0.25">
      <c r="E505" s="61"/>
      <c r="F505" s="60"/>
    </row>
    <row r="506" spans="5:6" x14ac:dyDescent="0.25">
      <c r="E506" s="61"/>
      <c r="F506" s="60"/>
    </row>
    <row r="507" spans="5:6" x14ac:dyDescent="0.25">
      <c r="E507" s="61"/>
      <c r="F507" s="60"/>
    </row>
    <row r="508" spans="5:6" x14ac:dyDescent="0.25">
      <c r="E508" s="61"/>
      <c r="F508" s="60"/>
    </row>
    <row r="509" spans="5:6" x14ac:dyDescent="0.25">
      <c r="E509" s="61"/>
      <c r="F509" s="60"/>
    </row>
    <row r="510" spans="5:6" x14ac:dyDescent="0.25">
      <c r="E510" s="61"/>
      <c r="F510" s="60"/>
    </row>
    <row r="511" spans="5:6" x14ac:dyDescent="0.25">
      <c r="E511" s="61"/>
      <c r="F511" s="60"/>
    </row>
    <row r="512" spans="5:6" x14ac:dyDescent="0.25">
      <c r="E512" s="61"/>
      <c r="F512" s="60"/>
    </row>
    <row r="513" spans="5:6" x14ac:dyDescent="0.25">
      <c r="E513" s="61"/>
      <c r="F513" s="60"/>
    </row>
    <row r="514" spans="5:6" x14ac:dyDescent="0.25">
      <c r="E514" s="61"/>
      <c r="F514" s="60"/>
    </row>
    <row r="515" spans="5:6" x14ac:dyDescent="0.25">
      <c r="E515" s="61"/>
      <c r="F515" s="60"/>
    </row>
    <row r="516" spans="5:6" x14ac:dyDescent="0.25">
      <c r="E516" s="61"/>
      <c r="F516" s="60"/>
    </row>
    <row r="517" spans="5:6" x14ac:dyDescent="0.25">
      <c r="E517" s="61"/>
      <c r="F517" s="60"/>
    </row>
    <row r="518" spans="5:6" x14ac:dyDescent="0.25">
      <c r="E518" s="61"/>
      <c r="F518" s="60"/>
    </row>
    <row r="519" spans="5:6" x14ac:dyDescent="0.25">
      <c r="E519" s="61"/>
      <c r="F519" s="60"/>
    </row>
    <row r="520" spans="5:6" x14ac:dyDescent="0.25">
      <c r="E520" s="61"/>
      <c r="F520" s="60"/>
    </row>
    <row r="521" spans="5:6" x14ac:dyDescent="0.25">
      <c r="E521" s="61"/>
      <c r="F521" s="60"/>
    </row>
    <row r="522" spans="5:6" x14ac:dyDescent="0.25">
      <c r="E522" s="61"/>
      <c r="F522" s="60"/>
    </row>
    <row r="523" spans="5:6" x14ac:dyDescent="0.25">
      <c r="E523" s="61"/>
      <c r="F523" s="60"/>
    </row>
    <row r="524" spans="5:6" x14ac:dyDescent="0.25">
      <c r="E524" s="61"/>
      <c r="F524" s="60"/>
    </row>
    <row r="525" spans="5:6" x14ac:dyDescent="0.25">
      <c r="E525" s="61"/>
      <c r="F525" s="60"/>
    </row>
    <row r="526" spans="5:6" x14ac:dyDescent="0.25">
      <c r="E526" s="61"/>
      <c r="F526" s="60"/>
    </row>
    <row r="527" spans="5:6" x14ac:dyDescent="0.25">
      <c r="E527" s="61"/>
      <c r="F527" s="60"/>
    </row>
    <row r="528" spans="5:6" x14ac:dyDescent="0.25">
      <c r="E528" s="61"/>
      <c r="F528" s="60"/>
    </row>
    <row r="529" spans="5:6" x14ac:dyDescent="0.25">
      <c r="E529" s="61"/>
      <c r="F529" s="60"/>
    </row>
    <row r="530" spans="5:6" x14ac:dyDescent="0.25">
      <c r="E530" s="61"/>
      <c r="F530" s="60"/>
    </row>
    <row r="531" spans="5:6" x14ac:dyDescent="0.25">
      <c r="E531" s="61"/>
      <c r="F531" s="60"/>
    </row>
    <row r="532" spans="5:6" x14ac:dyDescent="0.25">
      <c r="E532" s="61"/>
      <c r="F532" s="60"/>
    </row>
    <row r="533" spans="5:6" x14ac:dyDescent="0.25">
      <c r="E533" s="61"/>
      <c r="F533" s="60"/>
    </row>
    <row r="534" spans="5:6" x14ac:dyDescent="0.25">
      <c r="E534" s="61"/>
      <c r="F534" s="60"/>
    </row>
    <row r="535" spans="5:6" x14ac:dyDescent="0.25">
      <c r="E535" s="61"/>
      <c r="F535" s="60"/>
    </row>
    <row r="536" spans="5:6" x14ac:dyDescent="0.25">
      <c r="E536" s="61"/>
      <c r="F536" s="60"/>
    </row>
    <row r="537" spans="5:6" x14ac:dyDescent="0.25">
      <c r="E537" s="61"/>
      <c r="F537" s="60"/>
    </row>
    <row r="538" spans="5:6" x14ac:dyDescent="0.25">
      <c r="E538" s="61"/>
      <c r="F538" s="60"/>
    </row>
    <row r="539" spans="5:6" x14ac:dyDescent="0.25">
      <c r="E539" s="61"/>
      <c r="F539" s="60"/>
    </row>
    <row r="540" spans="5:6" x14ac:dyDescent="0.25">
      <c r="E540" s="61"/>
      <c r="F540" s="60"/>
    </row>
    <row r="541" spans="5:6" x14ac:dyDescent="0.25">
      <c r="E541" s="61"/>
      <c r="F541" s="60"/>
    </row>
    <row r="542" spans="5:6" x14ac:dyDescent="0.25">
      <c r="E542" s="61"/>
      <c r="F542" s="60"/>
    </row>
    <row r="543" spans="5:6" x14ac:dyDescent="0.25">
      <c r="E543" s="61"/>
      <c r="F543" s="60"/>
    </row>
    <row r="544" spans="5:6" x14ac:dyDescent="0.25">
      <c r="E544" s="61"/>
      <c r="F544" s="60"/>
    </row>
    <row r="545" spans="5:6" x14ac:dyDescent="0.25">
      <c r="E545" s="61"/>
      <c r="F545" s="60"/>
    </row>
    <row r="546" spans="5:6" x14ac:dyDescent="0.25">
      <c r="E546" s="61"/>
      <c r="F546" s="60"/>
    </row>
    <row r="547" spans="5:6" x14ac:dyDescent="0.25">
      <c r="E547" s="61"/>
      <c r="F547" s="60"/>
    </row>
    <row r="548" spans="5:6" x14ac:dyDescent="0.25">
      <c r="E548" s="61"/>
      <c r="F548" s="60"/>
    </row>
    <row r="549" spans="5:6" x14ac:dyDescent="0.25">
      <c r="E549" s="61"/>
      <c r="F549" s="60"/>
    </row>
    <row r="550" spans="5:6" x14ac:dyDescent="0.25">
      <c r="E550" s="61"/>
      <c r="F550" s="60"/>
    </row>
    <row r="551" spans="5:6" x14ac:dyDescent="0.25">
      <c r="E551" s="61"/>
      <c r="F551" s="60"/>
    </row>
    <row r="552" spans="5:6" x14ac:dyDescent="0.25">
      <c r="E552" s="61"/>
      <c r="F552" s="60"/>
    </row>
    <row r="553" spans="5:6" x14ac:dyDescent="0.25">
      <c r="E553" s="61"/>
      <c r="F553" s="60"/>
    </row>
    <row r="554" spans="5:6" x14ac:dyDescent="0.25">
      <c r="E554" s="61"/>
      <c r="F554" s="60"/>
    </row>
    <row r="555" spans="5:6" x14ac:dyDescent="0.25">
      <c r="E555" s="61"/>
      <c r="F555" s="60"/>
    </row>
    <row r="556" spans="5:6" x14ac:dyDescent="0.25">
      <c r="E556" s="61"/>
      <c r="F556" s="60"/>
    </row>
    <row r="557" spans="5:6" x14ac:dyDescent="0.25">
      <c r="E557" s="61"/>
      <c r="F557" s="60"/>
    </row>
    <row r="558" spans="5:6" x14ac:dyDescent="0.25">
      <c r="E558" s="61"/>
      <c r="F558" s="60"/>
    </row>
    <row r="559" spans="5:6" x14ac:dyDescent="0.25">
      <c r="E559" s="61"/>
      <c r="F559" s="60"/>
    </row>
    <row r="560" spans="5:6" x14ac:dyDescent="0.25">
      <c r="E560" s="61"/>
      <c r="F560" s="60"/>
    </row>
    <row r="561" spans="5:6" x14ac:dyDescent="0.25">
      <c r="E561" s="61"/>
      <c r="F561" s="60"/>
    </row>
    <row r="562" spans="5:6" x14ac:dyDescent="0.25">
      <c r="E562" s="61"/>
      <c r="F562" s="60"/>
    </row>
    <row r="563" spans="5:6" x14ac:dyDescent="0.25">
      <c r="E563" s="61"/>
      <c r="F563" s="60"/>
    </row>
    <row r="564" spans="5:6" x14ac:dyDescent="0.25">
      <c r="E564" s="61"/>
      <c r="F564" s="60"/>
    </row>
    <row r="565" spans="5:6" x14ac:dyDescent="0.25">
      <c r="E565" s="61"/>
      <c r="F565" s="60"/>
    </row>
    <row r="566" spans="5:6" x14ac:dyDescent="0.25">
      <c r="E566" s="61"/>
      <c r="F566" s="60"/>
    </row>
    <row r="567" spans="5:6" x14ac:dyDescent="0.25">
      <c r="E567" s="61"/>
      <c r="F567" s="60"/>
    </row>
    <row r="568" spans="5:6" x14ac:dyDescent="0.25">
      <c r="E568" s="61"/>
      <c r="F568" s="60"/>
    </row>
    <row r="569" spans="5:6" x14ac:dyDescent="0.25">
      <c r="E569" s="61"/>
      <c r="F569" s="60"/>
    </row>
    <row r="570" spans="5:6" x14ac:dyDescent="0.25">
      <c r="E570" s="61"/>
      <c r="F570" s="60"/>
    </row>
    <row r="571" spans="5:6" x14ac:dyDescent="0.25">
      <c r="E571" s="61"/>
      <c r="F571" s="60"/>
    </row>
    <row r="572" spans="5:6" x14ac:dyDescent="0.25">
      <c r="E572" s="61"/>
      <c r="F572" s="60"/>
    </row>
    <row r="573" spans="5:6" x14ac:dyDescent="0.25">
      <c r="E573" s="61"/>
      <c r="F573" s="60"/>
    </row>
    <row r="574" spans="5:6" x14ac:dyDescent="0.25">
      <c r="E574" s="61"/>
      <c r="F574" s="60"/>
    </row>
    <row r="575" spans="5:6" x14ac:dyDescent="0.25">
      <c r="E575" s="61"/>
      <c r="F575" s="60"/>
    </row>
    <row r="576" spans="5:6" x14ac:dyDescent="0.25">
      <c r="E576" s="61"/>
      <c r="F576" s="60"/>
    </row>
    <row r="577" spans="5:6" x14ac:dyDescent="0.25">
      <c r="E577" s="61"/>
      <c r="F577" s="60"/>
    </row>
    <row r="578" spans="5:6" x14ac:dyDescent="0.25">
      <c r="E578" s="61"/>
      <c r="F578" s="60"/>
    </row>
    <row r="579" spans="5:6" x14ac:dyDescent="0.25">
      <c r="E579" s="61"/>
      <c r="F579" s="60"/>
    </row>
    <row r="580" spans="5:6" x14ac:dyDescent="0.25">
      <c r="E580" s="61"/>
      <c r="F580" s="60"/>
    </row>
    <row r="581" spans="5:6" x14ac:dyDescent="0.25">
      <c r="E581" s="61"/>
      <c r="F581" s="60"/>
    </row>
    <row r="582" spans="5:6" x14ac:dyDescent="0.25">
      <c r="E582" s="61"/>
      <c r="F582" s="60"/>
    </row>
    <row r="583" spans="5:6" x14ac:dyDescent="0.25">
      <c r="E583" s="61"/>
      <c r="F583" s="60"/>
    </row>
    <row r="584" spans="5:6" x14ac:dyDescent="0.25">
      <c r="E584" s="61"/>
      <c r="F584" s="60"/>
    </row>
    <row r="585" spans="5:6" x14ac:dyDescent="0.25">
      <c r="E585" s="61"/>
      <c r="F585" s="60"/>
    </row>
    <row r="586" spans="5:6" x14ac:dyDescent="0.25">
      <c r="E586" s="61"/>
      <c r="F586" s="60"/>
    </row>
    <row r="587" spans="5:6" x14ac:dyDescent="0.25">
      <c r="E587" s="61"/>
      <c r="F587" s="60"/>
    </row>
    <row r="588" spans="5:6" x14ac:dyDescent="0.25">
      <c r="E588" s="61"/>
      <c r="F588" s="60"/>
    </row>
    <row r="589" spans="5:6" x14ac:dyDescent="0.25">
      <c r="E589" s="61"/>
      <c r="F589" s="60"/>
    </row>
    <row r="590" spans="5:6" x14ac:dyDescent="0.25">
      <c r="E590" s="61"/>
      <c r="F590" s="60"/>
    </row>
    <row r="591" spans="5:6" x14ac:dyDescent="0.25">
      <c r="E591" s="61"/>
      <c r="F591" s="60"/>
    </row>
    <row r="592" spans="5:6" x14ac:dyDescent="0.25">
      <c r="E592" s="61"/>
      <c r="F592" s="60"/>
    </row>
    <row r="593" spans="5:6" x14ac:dyDescent="0.25">
      <c r="E593" s="61"/>
      <c r="F593" s="60"/>
    </row>
    <row r="594" spans="5:6" x14ac:dyDescent="0.25">
      <c r="E594" s="61"/>
      <c r="F594" s="60"/>
    </row>
    <row r="595" spans="5:6" x14ac:dyDescent="0.25">
      <c r="E595" s="61"/>
      <c r="F595" s="60"/>
    </row>
    <row r="596" spans="5:6" x14ac:dyDescent="0.25">
      <c r="E596" s="61"/>
      <c r="F596" s="60"/>
    </row>
    <row r="597" spans="5:6" x14ac:dyDescent="0.25">
      <c r="E597" s="61"/>
      <c r="F597" s="60"/>
    </row>
    <row r="598" spans="5:6" x14ac:dyDescent="0.25">
      <c r="E598" s="61"/>
      <c r="F598" s="60"/>
    </row>
    <row r="599" spans="5:6" x14ac:dyDescent="0.25">
      <c r="E599" s="61"/>
      <c r="F599" s="60"/>
    </row>
    <row r="600" spans="5:6" x14ac:dyDescent="0.25">
      <c r="E600" s="61"/>
      <c r="F600" s="60"/>
    </row>
    <row r="601" spans="5:6" x14ac:dyDescent="0.25">
      <c r="E601" s="61"/>
      <c r="F601" s="60"/>
    </row>
    <row r="602" spans="5:6" x14ac:dyDescent="0.25">
      <c r="E602" s="61"/>
      <c r="F602" s="60"/>
    </row>
    <row r="603" spans="5:6" x14ac:dyDescent="0.25">
      <c r="E603" s="61"/>
      <c r="F603" s="60"/>
    </row>
    <row r="604" spans="5:6" x14ac:dyDescent="0.25">
      <c r="E604" s="61"/>
      <c r="F604" s="60"/>
    </row>
    <row r="605" spans="5:6" x14ac:dyDescent="0.25">
      <c r="E605" s="61"/>
      <c r="F605" s="60"/>
    </row>
    <row r="606" spans="5:6" x14ac:dyDescent="0.25">
      <c r="E606" s="61"/>
      <c r="F606" s="60"/>
    </row>
    <row r="607" spans="5:6" x14ac:dyDescent="0.25">
      <c r="E607" s="61"/>
      <c r="F607" s="60"/>
    </row>
    <row r="608" spans="5:6" x14ac:dyDescent="0.25">
      <c r="E608" s="61"/>
      <c r="F608" s="60"/>
    </row>
    <row r="609" spans="5:6" x14ac:dyDescent="0.25">
      <c r="E609" s="61"/>
      <c r="F609" s="60"/>
    </row>
    <row r="610" spans="5:6" x14ac:dyDescent="0.25">
      <c r="E610" s="61"/>
      <c r="F610" s="60"/>
    </row>
    <row r="611" spans="5:6" x14ac:dyDescent="0.25">
      <c r="E611" s="61"/>
      <c r="F611" s="60"/>
    </row>
    <row r="612" spans="5:6" x14ac:dyDescent="0.25">
      <c r="E612" s="61"/>
      <c r="F612" s="60"/>
    </row>
    <row r="613" spans="5:6" x14ac:dyDescent="0.25">
      <c r="E613" s="61"/>
      <c r="F613" s="60"/>
    </row>
    <row r="614" spans="5:6" x14ac:dyDescent="0.25">
      <c r="E614" s="61"/>
      <c r="F614" s="60"/>
    </row>
    <row r="615" spans="5:6" x14ac:dyDescent="0.25">
      <c r="E615" s="61"/>
      <c r="F615" s="60"/>
    </row>
    <row r="616" spans="5:6" x14ac:dyDescent="0.25">
      <c r="E616" s="61"/>
      <c r="F616" s="60"/>
    </row>
    <row r="617" spans="5:6" x14ac:dyDescent="0.25">
      <c r="E617" s="61"/>
      <c r="F617" s="60"/>
    </row>
    <row r="618" spans="5:6" x14ac:dyDescent="0.25">
      <c r="E618" s="61"/>
      <c r="F618" s="60"/>
    </row>
    <row r="619" spans="5:6" x14ac:dyDescent="0.25">
      <c r="E619" s="61"/>
      <c r="F619" s="60"/>
    </row>
    <row r="620" spans="5:6" x14ac:dyDescent="0.25">
      <c r="E620" s="61"/>
      <c r="F620" s="60"/>
    </row>
    <row r="621" spans="5:6" x14ac:dyDescent="0.25">
      <c r="E621" s="61"/>
      <c r="F621" s="60"/>
    </row>
    <row r="622" spans="5:6" x14ac:dyDescent="0.25">
      <c r="E622" s="61"/>
      <c r="F622" s="60"/>
    </row>
    <row r="623" spans="5:6" x14ac:dyDescent="0.25">
      <c r="E623" s="61"/>
      <c r="F623" s="60"/>
    </row>
    <row r="624" spans="5:6" x14ac:dyDescent="0.25">
      <c r="E624" s="61"/>
      <c r="F624" s="60"/>
    </row>
    <row r="625" spans="5:6" x14ac:dyDescent="0.25">
      <c r="E625" s="61"/>
      <c r="F625" s="60"/>
    </row>
    <row r="626" spans="5:6" x14ac:dyDescent="0.25">
      <c r="E626" s="61"/>
      <c r="F626" s="60"/>
    </row>
    <row r="627" spans="5:6" x14ac:dyDescent="0.25">
      <c r="E627" s="61"/>
      <c r="F627" s="60"/>
    </row>
    <row r="628" spans="5:6" x14ac:dyDescent="0.25">
      <c r="E628" s="61"/>
      <c r="F628" s="60"/>
    </row>
    <row r="629" spans="5:6" x14ac:dyDescent="0.25">
      <c r="E629" s="61"/>
      <c r="F629" s="60"/>
    </row>
    <row r="630" spans="5:6" x14ac:dyDescent="0.25">
      <c r="E630" s="61"/>
      <c r="F630" s="60"/>
    </row>
    <row r="631" spans="5:6" x14ac:dyDescent="0.25">
      <c r="E631" s="61"/>
      <c r="F631" s="60"/>
    </row>
    <row r="632" spans="5:6" x14ac:dyDescent="0.25">
      <c r="E632" s="61"/>
      <c r="F632" s="60"/>
    </row>
    <row r="633" spans="5:6" x14ac:dyDescent="0.25">
      <c r="E633" s="61"/>
      <c r="F633" s="60"/>
    </row>
    <row r="634" spans="5:6" x14ac:dyDescent="0.25">
      <c r="E634" s="61"/>
      <c r="F634" s="60"/>
    </row>
    <row r="635" spans="5:6" x14ac:dyDescent="0.25">
      <c r="E635" s="61"/>
      <c r="F635" s="60"/>
    </row>
    <row r="636" spans="5:6" x14ac:dyDescent="0.25">
      <c r="E636" s="61"/>
      <c r="F636" s="60"/>
    </row>
    <row r="637" spans="5:6" x14ac:dyDescent="0.25">
      <c r="E637" s="61"/>
      <c r="F637" s="60"/>
    </row>
    <row r="638" spans="5:6" x14ac:dyDescent="0.25">
      <c r="E638" s="61"/>
      <c r="F638" s="60"/>
    </row>
    <row r="639" spans="5:6" x14ac:dyDescent="0.25">
      <c r="E639" s="61"/>
      <c r="F639" s="60"/>
    </row>
    <row r="640" spans="5:6" x14ac:dyDescent="0.25">
      <c r="E640" s="61"/>
      <c r="F640" s="60"/>
    </row>
    <row r="641" spans="5:6" x14ac:dyDescent="0.25">
      <c r="E641" s="61"/>
      <c r="F641" s="60"/>
    </row>
    <row r="642" spans="5:6" x14ac:dyDescent="0.25">
      <c r="E642" s="61"/>
      <c r="F642" s="60"/>
    </row>
    <row r="643" spans="5:6" x14ac:dyDescent="0.25">
      <c r="E643" s="61"/>
      <c r="F643" s="60"/>
    </row>
    <row r="644" spans="5:6" x14ac:dyDescent="0.25">
      <c r="E644" s="61"/>
      <c r="F644" s="60"/>
    </row>
    <row r="645" spans="5:6" x14ac:dyDescent="0.25">
      <c r="E645" s="61"/>
      <c r="F645" s="60"/>
    </row>
    <row r="646" spans="5:6" x14ac:dyDescent="0.25">
      <c r="E646" s="61"/>
      <c r="F646" s="60"/>
    </row>
    <row r="647" spans="5:6" x14ac:dyDescent="0.25">
      <c r="E647" s="61"/>
      <c r="F647" s="60"/>
    </row>
    <row r="648" spans="5:6" x14ac:dyDescent="0.25">
      <c r="E648" s="61"/>
      <c r="F648" s="60"/>
    </row>
    <row r="649" spans="5:6" x14ac:dyDescent="0.25">
      <c r="E649" s="61"/>
      <c r="F649" s="60"/>
    </row>
    <row r="650" spans="5:6" x14ac:dyDescent="0.25">
      <c r="E650" s="61"/>
      <c r="F650" s="60"/>
    </row>
    <row r="651" spans="5:6" x14ac:dyDescent="0.25">
      <c r="E651" s="61"/>
      <c r="F651" s="60"/>
    </row>
    <row r="652" spans="5:6" x14ac:dyDescent="0.25">
      <c r="E652" s="61"/>
      <c r="F652" s="60"/>
    </row>
    <row r="653" spans="5:6" x14ac:dyDescent="0.25">
      <c r="E653" s="61"/>
      <c r="F653" s="60"/>
    </row>
    <row r="654" spans="5:6" x14ac:dyDescent="0.25">
      <c r="E654" s="61"/>
      <c r="F654" s="60"/>
    </row>
    <row r="655" spans="5:6" x14ac:dyDescent="0.25">
      <c r="E655" s="61"/>
      <c r="F655" s="60"/>
    </row>
    <row r="656" spans="5:6" x14ac:dyDescent="0.25">
      <c r="E656" s="61"/>
      <c r="F656" s="60"/>
    </row>
    <row r="657" spans="5:6" x14ac:dyDescent="0.25">
      <c r="E657" s="61"/>
      <c r="F657" s="60"/>
    </row>
    <row r="658" spans="5:6" x14ac:dyDescent="0.25">
      <c r="E658" s="61"/>
      <c r="F658" s="60"/>
    </row>
    <row r="659" spans="5:6" x14ac:dyDescent="0.25">
      <c r="E659" s="61"/>
      <c r="F659" s="60"/>
    </row>
    <row r="660" spans="5:6" x14ac:dyDescent="0.25">
      <c r="E660" s="61"/>
      <c r="F660" s="60"/>
    </row>
    <row r="661" spans="5:6" x14ac:dyDescent="0.25">
      <c r="E661" s="61"/>
      <c r="F661" s="60"/>
    </row>
    <row r="662" spans="5:6" x14ac:dyDescent="0.25">
      <c r="E662" s="61"/>
      <c r="F662" s="60"/>
    </row>
    <row r="663" spans="5:6" x14ac:dyDescent="0.25">
      <c r="E663" s="61"/>
      <c r="F663" s="60"/>
    </row>
    <row r="664" spans="5:6" x14ac:dyDescent="0.25">
      <c r="E664" s="61"/>
      <c r="F664" s="60"/>
    </row>
    <row r="665" spans="5:6" x14ac:dyDescent="0.25">
      <c r="E665" s="61"/>
      <c r="F665" s="60"/>
    </row>
    <row r="666" spans="5:6" x14ac:dyDescent="0.25">
      <c r="E666" s="61"/>
      <c r="F666" s="60"/>
    </row>
    <row r="667" spans="5:6" x14ac:dyDescent="0.25">
      <c r="E667" s="61"/>
      <c r="F667" s="60"/>
    </row>
    <row r="668" spans="5:6" x14ac:dyDescent="0.25">
      <c r="E668" s="61"/>
      <c r="F668" s="60"/>
    </row>
    <row r="669" spans="5:6" x14ac:dyDescent="0.25">
      <c r="E669" s="61"/>
      <c r="F669" s="60"/>
    </row>
    <row r="670" spans="5:6" x14ac:dyDescent="0.25">
      <c r="E670" s="61"/>
      <c r="F670" s="60"/>
    </row>
    <row r="671" spans="5:6" x14ac:dyDescent="0.25">
      <c r="E671" s="61"/>
      <c r="F671" s="60"/>
    </row>
    <row r="672" spans="5:6" x14ac:dyDescent="0.25">
      <c r="E672" s="61"/>
      <c r="F672" s="60"/>
    </row>
    <row r="673" spans="5:6" x14ac:dyDescent="0.25">
      <c r="E673" s="61"/>
      <c r="F673" s="60"/>
    </row>
    <row r="674" spans="5:6" x14ac:dyDescent="0.25">
      <c r="E674" s="61"/>
      <c r="F674" s="60"/>
    </row>
    <row r="675" spans="5:6" x14ac:dyDescent="0.25">
      <c r="E675" s="61"/>
      <c r="F675" s="60"/>
    </row>
    <row r="676" spans="5:6" x14ac:dyDescent="0.25">
      <c r="E676" s="61"/>
      <c r="F676" s="60"/>
    </row>
    <row r="677" spans="5:6" x14ac:dyDescent="0.25">
      <c r="E677" s="61"/>
      <c r="F677" s="60"/>
    </row>
    <row r="678" spans="5:6" x14ac:dyDescent="0.25">
      <c r="E678" s="61"/>
      <c r="F678" s="60"/>
    </row>
    <row r="679" spans="5:6" x14ac:dyDescent="0.25">
      <c r="E679" s="61"/>
      <c r="F679" s="60"/>
    </row>
    <row r="680" spans="5:6" x14ac:dyDescent="0.25">
      <c r="E680" s="61"/>
      <c r="F680" s="60"/>
    </row>
    <row r="681" spans="5:6" x14ac:dyDescent="0.25">
      <c r="E681" s="61"/>
      <c r="F681" s="60"/>
    </row>
    <row r="682" spans="5:6" x14ac:dyDescent="0.25">
      <c r="E682" s="61"/>
      <c r="F682" s="60"/>
    </row>
    <row r="683" spans="5:6" x14ac:dyDescent="0.25">
      <c r="E683" s="61"/>
      <c r="F683" s="60"/>
    </row>
    <row r="684" spans="5:6" x14ac:dyDescent="0.25">
      <c r="E684" s="61"/>
      <c r="F684" s="60"/>
    </row>
    <row r="685" spans="5:6" x14ac:dyDescent="0.25">
      <c r="E685" s="61"/>
      <c r="F685" s="60"/>
    </row>
    <row r="686" spans="5:6" x14ac:dyDescent="0.25">
      <c r="E686" s="61"/>
      <c r="F686" s="60"/>
    </row>
    <row r="687" spans="5:6" x14ac:dyDescent="0.25">
      <c r="E687" s="61"/>
      <c r="F687" s="60"/>
    </row>
    <row r="688" spans="5:6" x14ac:dyDescent="0.25">
      <c r="E688" s="61"/>
      <c r="F688" s="60"/>
    </row>
    <row r="689" spans="5:6" x14ac:dyDescent="0.25">
      <c r="E689" s="61"/>
      <c r="F689" s="60"/>
    </row>
    <row r="690" spans="5:6" x14ac:dyDescent="0.25">
      <c r="E690" s="61"/>
      <c r="F690" s="60"/>
    </row>
    <row r="691" spans="5:6" x14ac:dyDescent="0.25">
      <c r="E691" s="61"/>
      <c r="F691" s="60"/>
    </row>
    <row r="692" spans="5:6" x14ac:dyDescent="0.25">
      <c r="E692" s="61"/>
      <c r="F692" s="60"/>
    </row>
    <row r="693" spans="5:6" x14ac:dyDescent="0.25">
      <c r="E693" s="61"/>
      <c r="F693" s="60"/>
    </row>
    <row r="694" spans="5:6" x14ac:dyDescent="0.25">
      <c r="E694" s="61"/>
      <c r="F694" s="60"/>
    </row>
    <row r="695" spans="5:6" x14ac:dyDescent="0.25">
      <c r="E695" s="61"/>
      <c r="F695" s="60"/>
    </row>
    <row r="696" spans="5:6" x14ac:dyDescent="0.25">
      <c r="E696" s="61"/>
      <c r="F696" s="60"/>
    </row>
    <row r="697" spans="5:6" x14ac:dyDescent="0.25">
      <c r="E697" s="61"/>
      <c r="F697" s="60"/>
    </row>
    <row r="698" spans="5:6" x14ac:dyDescent="0.25">
      <c r="E698" s="61"/>
      <c r="F698" s="60"/>
    </row>
    <row r="699" spans="5:6" x14ac:dyDescent="0.25">
      <c r="E699" s="61"/>
      <c r="F699" s="60"/>
    </row>
    <row r="700" spans="5:6" x14ac:dyDescent="0.25">
      <c r="E700" s="61"/>
      <c r="F700" s="60"/>
    </row>
    <row r="701" spans="5:6" x14ac:dyDescent="0.25">
      <c r="E701" s="61"/>
      <c r="F701" s="60"/>
    </row>
    <row r="702" spans="5:6" x14ac:dyDescent="0.25">
      <c r="E702" s="61"/>
      <c r="F702" s="60"/>
    </row>
    <row r="703" spans="5:6" x14ac:dyDescent="0.25">
      <c r="E703" s="61"/>
      <c r="F703" s="60"/>
    </row>
    <row r="704" spans="5:6" x14ac:dyDescent="0.25">
      <c r="E704" s="61"/>
      <c r="F704" s="60"/>
    </row>
    <row r="705" spans="5:6" x14ac:dyDescent="0.25">
      <c r="E705" s="61"/>
      <c r="F705" s="60"/>
    </row>
    <row r="706" spans="5:6" x14ac:dyDescent="0.25">
      <c r="E706" s="61"/>
      <c r="F706" s="60"/>
    </row>
    <row r="707" spans="5:6" x14ac:dyDescent="0.25">
      <c r="E707" s="61"/>
      <c r="F707" s="60"/>
    </row>
    <row r="708" spans="5:6" x14ac:dyDescent="0.25">
      <c r="E708" s="61"/>
      <c r="F708" s="60"/>
    </row>
    <row r="709" spans="5:6" x14ac:dyDescent="0.25">
      <c r="E709" s="61"/>
      <c r="F709" s="60"/>
    </row>
    <row r="710" spans="5:6" x14ac:dyDescent="0.25">
      <c r="E710" s="61"/>
      <c r="F710" s="60"/>
    </row>
    <row r="711" spans="5:6" x14ac:dyDescent="0.25">
      <c r="E711" s="61"/>
      <c r="F711" s="60"/>
    </row>
    <row r="712" spans="5:6" x14ac:dyDescent="0.25">
      <c r="E712" s="61"/>
      <c r="F712" s="60"/>
    </row>
    <row r="713" spans="5:6" x14ac:dyDescent="0.25">
      <c r="E713" s="61"/>
      <c r="F713" s="60"/>
    </row>
    <row r="714" spans="5:6" x14ac:dyDescent="0.25">
      <c r="E714" s="61"/>
      <c r="F714" s="60"/>
    </row>
    <row r="715" spans="5:6" x14ac:dyDescent="0.25">
      <c r="E715" s="61"/>
      <c r="F715" s="60"/>
    </row>
    <row r="716" spans="5:6" x14ac:dyDescent="0.25">
      <c r="E716" s="61"/>
      <c r="F716" s="60"/>
    </row>
    <row r="717" spans="5:6" x14ac:dyDescent="0.25">
      <c r="E717" s="61"/>
      <c r="F717" s="60"/>
    </row>
    <row r="718" spans="5:6" x14ac:dyDescent="0.25">
      <c r="E718" s="61"/>
      <c r="F718" s="60"/>
    </row>
    <row r="719" spans="5:6" x14ac:dyDescent="0.25">
      <c r="E719" s="61"/>
      <c r="F719" s="60"/>
    </row>
    <row r="720" spans="5:6" x14ac:dyDescent="0.25">
      <c r="E720" s="61"/>
      <c r="F720" s="60"/>
    </row>
    <row r="721" spans="5:6" x14ac:dyDescent="0.25">
      <c r="E721" s="61"/>
      <c r="F721" s="60"/>
    </row>
    <row r="722" spans="5:6" x14ac:dyDescent="0.25">
      <c r="E722" s="61"/>
      <c r="F722" s="60"/>
    </row>
    <row r="723" spans="5:6" x14ac:dyDescent="0.25">
      <c r="E723" s="61"/>
      <c r="F723" s="60"/>
    </row>
    <row r="724" spans="5:6" x14ac:dyDescent="0.25">
      <c r="E724" s="61"/>
      <c r="F724" s="60"/>
    </row>
    <row r="725" spans="5:6" x14ac:dyDescent="0.25">
      <c r="E725" s="61"/>
      <c r="F725" s="60"/>
    </row>
    <row r="726" spans="5:6" x14ac:dyDescent="0.25">
      <c r="E726" s="61"/>
      <c r="F726" s="60"/>
    </row>
    <row r="727" spans="5:6" x14ac:dyDescent="0.25">
      <c r="E727" s="61"/>
      <c r="F727" s="60"/>
    </row>
    <row r="728" spans="5:6" x14ac:dyDescent="0.25">
      <c r="E728" s="61"/>
      <c r="F728" s="60"/>
    </row>
    <row r="729" spans="5:6" x14ac:dyDescent="0.25">
      <c r="E729" s="61"/>
      <c r="F729" s="60"/>
    </row>
    <row r="730" spans="5:6" x14ac:dyDescent="0.25">
      <c r="E730" s="61"/>
      <c r="F730" s="60"/>
    </row>
    <row r="731" spans="5:6" x14ac:dyDescent="0.25">
      <c r="E731" s="61"/>
      <c r="F731" s="60"/>
    </row>
    <row r="732" spans="5:6" x14ac:dyDescent="0.25">
      <c r="E732" s="61"/>
      <c r="F732" s="60"/>
    </row>
    <row r="733" spans="5:6" x14ac:dyDescent="0.25">
      <c r="E733" s="61"/>
      <c r="F733" s="60"/>
    </row>
    <row r="734" spans="5:6" x14ac:dyDescent="0.25">
      <c r="E734" s="61"/>
      <c r="F734" s="60"/>
    </row>
    <row r="735" spans="5:6" x14ac:dyDescent="0.25">
      <c r="E735" s="61"/>
      <c r="F735" s="60"/>
    </row>
    <row r="736" spans="5:6" x14ac:dyDescent="0.25">
      <c r="E736" s="61"/>
      <c r="F736" s="60"/>
    </row>
    <row r="737" spans="5:6" x14ac:dyDescent="0.25">
      <c r="E737" s="61"/>
      <c r="F737" s="60"/>
    </row>
    <row r="738" spans="5:6" x14ac:dyDescent="0.25">
      <c r="E738" s="61"/>
      <c r="F738" s="60"/>
    </row>
    <row r="739" spans="5:6" x14ac:dyDescent="0.25">
      <c r="E739" s="61"/>
      <c r="F739" s="60"/>
    </row>
    <row r="740" spans="5:6" x14ac:dyDescent="0.25">
      <c r="E740" s="61"/>
      <c r="F740" s="60"/>
    </row>
    <row r="741" spans="5:6" x14ac:dyDescent="0.25">
      <c r="E741" s="61"/>
      <c r="F741" s="60"/>
    </row>
    <row r="742" spans="5:6" x14ac:dyDescent="0.25">
      <c r="E742" s="61"/>
      <c r="F742" s="60"/>
    </row>
    <row r="743" spans="5:6" x14ac:dyDescent="0.25">
      <c r="E743" s="61"/>
      <c r="F743" s="60"/>
    </row>
    <row r="744" spans="5:6" x14ac:dyDescent="0.25">
      <c r="E744" s="61"/>
      <c r="F744" s="60"/>
    </row>
    <row r="745" spans="5:6" x14ac:dyDescent="0.25">
      <c r="E745" s="61"/>
      <c r="F745" s="60"/>
    </row>
    <row r="746" spans="5:6" x14ac:dyDescent="0.25">
      <c r="E746" s="61"/>
      <c r="F746" s="60"/>
    </row>
    <row r="747" spans="5:6" x14ac:dyDescent="0.25">
      <c r="E747" s="61"/>
      <c r="F747" s="60"/>
    </row>
    <row r="748" spans="5:6" x14ac:dyDescent="0.25">
      <c r="E748" s="61"/>
      <c r="F748" s="60"/>
    </row>
    <row r="749" spans="5:6" x14ac:dyDescent="0.25">
      <c r="E749" s="61"/>
      <c r="F749" s="60"/>
    </row>
    <row r="750" spans="5:6" x14ac:dyDescent="0.25">
      <c r="E750" s="61"/>
      <c r="F750" s="60"/>
    </row>
    <row r="751" spans="5:6" x14ac:dyDescent="0.25">
      <c r="E751" s="61"/>
      <c r="F751" s="60"/>
    </row>
    <row r="752" spans="5:6" x14ac:dyDescent="0.25">
      <c r="E752" s="61"/>
      <c r="F752" s="60"/>
    </row>
    <row r="753" spans="5:6" x14ac:dyDescent="0.25">
      <c r="E753" s="61"/>
      <c r="F753" s="60"/>
    </row>
    <row r="754" spans="5:6" x14ac:dyDescent="0.25">
      <c r="E754" s="61"/>
      <c r="F754" s="60"/>
    </row>
    <row r="755" spans="5:6" x14ac:dyDescent="0.25">
      <c r="E755" s="61"/>
      <c r="F755" s="60"/>
    </row>
    <row r="756" spans="5:6" x14ac:dyDescent="0.25">
      <c r="E756" s="61"/>
      <c r="F756" s="60"/>
    </row>
    <row r="757" spans="5:6" x14ac:dyDescent="0.25">
      <c r="E757" s="61"/>
      <c r="F757" s="60"/>
    </row>
    <row r="758" spans="5:6" x14ac:dyDescent="0.25">
      <c r="E758" s="61"/>
      <c r="F758" s="60"/>
    </row>
    <row r="759" spans="5:6" x14ac:dyDescent="0.25">
      <c r="E759" s="61"/>
      <c r="F759" s="60"/>
    </row>
    <row r="760" spans="5:6" x14ac:dyDescent="0.25">
      <c r="E760" s="61"/>
      <c r="F760" s="60"/>
    </row>
    <row r="761" spans="5:6" x14ac:dyDescent="0.25">
      <c r="E761" s="61"/>
      <c r="F761" s="60"/>
    </row>
    <row r="762" spans="5:6" x14ac:dyDescent="0.25">
      <c r="E762" s="61"/>
      <c r="F762" s="60"/>
    </row>
    <row r="763" spans="5:6" x14ac:dyDescent="0.25">
      <c r="E763" s="61"/>
      <c r="F763" s="60"/>
    </row>
    <row r="764" spans="5:6" x14ac:dyDescent="0.25">
      <c r="E764" s="61"/>
      <c r="F764" s="60"/>
    </row>
    <row r="765" spans="5:6" x14ac:dyDescent="0.25">
      <c r="E765" s="61"/>
      <c r="F765" s="60"/>
    </row>
    <row r="766" spans="5:6" x14ac:dyDescent="0.25">
      <c r="E766" s="61"/>
      <c r="F766" s="60"/>
    </row>
    <row r="767" spans="5:6" x14ac:dyDescent="0.25">
      <c r="E767" s="61"/>
      <c r="F767" s="60"/>
    </row>
    <row r="768" spans="5:6" x14ac:dyDescent="0.25">
      <c r="E768" s="61"/>
      <c r="F768" s="60"/>
    </row>
    <row r="769" spans="5:6" x14ac:dyDescent="0.25">
      <c r="E769" s="61"/>
      <c r="F769" s="60"/>
    </row>
    <row r="770" spans="5:6" x14ac:dyDescent="0.25">
      <c r="E770" s="61"/>
      <c r="F770" s="60"/>
    </row>
    <row r="771" spans="5:6" x14ac:dyDescent="0.25">
      <c r="E771" s="61"/>
      <c r="F771" s="60"/>
    </row>
    <row r="772" spans="5:6" x14ac:dyDescent="0.25">
      <c r="E772" s="61"/>
      <c r="F772" s="60"/>
    </row>
    <row r="773" spans="5:6" x14ac:dyDescent="0.25">
      <c r="E773" s="61"/>
      <c r="F773" s="60"/>
    </row>
    <row r="774" spans="5:6" x14ac:dyDescent="0.25">
      <c r="E774" s="61"/>
      <c r="F774" s="60"/>
    </row>
    <row r="775" spans="5:6" x14ac:dyDescent="0.25">
      <c r="E775" s="61"/>
      <c r="F775" s="60"/>
    </row>
    <row r="776" spans="5:6" x14ac:dyDescent="0.25">
      <c r="E776" s="61"/>
      <c r="F776" s="60"/>
    </row>
    <row r="777" spans="5:6" x14ac:dyDescent="0.25">
      <c r="E777" s="61"/>
      <c r="F777" s="60"/>
    </row>
    <row r="778" spans="5:6" x14ac:dyDescent="0.25">
      <c r="E778" s="61"/>
      <c r="F778" s="60"/>
    </row>
    <row r="779" spans="5:6" x14ac:dyDescent="0.25">
      <c r="E779" s="61"/>
      <c r="F779" s="60"/>
    </row>
    <row r="780" spans="5:6" x14ac:dyDescent="0.25">
      <c r="E780" s="61"/>
      <c r="F780" s="60"/>
    </row>
    <row r="781" spans="5:6" x14ac:dyDescent="0.25">
      <c r="E781" s="61"/>
      <c r="F781" s="60"/>
    </row>
    <row r="782" spans="5:6" x14ac:dyDescent="0.25">
      <c r="E782" s="61"/>
      <c r="F782" s="60"/>
    </row>
    <row r="783" spans="5:6" x14ac:dyDescent="0.25">
      <c r="E783" s="61"/>
      <c r="F783" s="60"/>
    </row>
    <row r="784" spans="5:6" x14ac:dyDescent="0.25">
      <c r="E784" s="61"/>
      <c r="F784" s="60"/>
    </row>
    <row r="785" spans="5:6" x14ac:dyDescent="0.25">
      <c r="E785" s="61"/>
      <c r="F785" s="60"/>
    </row>
    <row r="786" spans="5:6" x14ac:dyDescent="0.25">
      <c r="E786" s="61"/>
      <c r="F786" s="60"/>
    </row>
    <row r="787" spans="5:6" x14ac:dyDescent="0.25">
      <c r="E787" s="61"/>
      <c r="F787" s="60"/>
    </row>
    <row r="788" spans="5:6" x14ac:dyDescent="0.25">
      <c r="E788" s="61"/>
      <c r="F788" s="60"/>
    </row>
    <row r="789" spans="5:6" x14ac:dyDescent="0.25">
      <c r="E789" s="61"/>
      <c r="F789" s="60"/>
    </row>
    <row r="790" spans="5:6" x14ac:dyDescent="0.25">
      <c r="E790" s="61"/>
      <c r="F790" s="60"/>
    </row>
    <row r="791" spans="5:6" x14ac:dyDescent="0.25">
      <c r="E791" s="61"/>
      <c r="F791" s="60"/>
    </row>
    <row r="792" spans="5:6" x14ac:dyDescent="0.25">
      <c r="E792" s="61"/>
      <c r="F792" s="60"/>
    </row>
    <row r="793" spans="5:6" x14ac:dyDescent="0.25">
      <c r="E793" s="61"/>
      <c r="F793" s="60"/>
    </row>
    <row r="794" spans="5:6" x14ac:dyDescent="0.25">
      <c r="E794" s="61"/>
      <c r="F794" s="60"/>
    </row>
    <row r="795" spans="5:6" x14ac:dyDescent="0.25">
      <c r="E795" s="61"/>
      <c r="F795" s="60"/>
    </row>
    <row r="796" spans="5:6" x14ac:dyDescent="0.25">
      <c r="E796" s="61"/>
      <c r="F796" s="60"/>
    </row>
    <row r="797" spans="5:6" x14ac:dyDescent="0.25">
      <c r="E797" s="61"/>
      <c r="F797" s="60"/>
    </row>
    <row r="798" spans="5:6" x14ac:dyDescent="0.25">
      <c r="E798" s="61"/>
      <c r="F798" s="60"/>
    </row>
    <row r="799" spans="5:6" x14ac:dyDescent="0.25">
      <c r="E799" s="61"/>
      <c r="F799" s="60"/>
    </row>
    <row r="800" spans="5:6" x14ac:dyDescent="0.25">
      <c r="E800" s="61"/>
      <c r="F800" s="60"/>
    </row>
    <row r="801" spans="5:6" x14ac:dyDescent="0.25">
      <c r="E801" s="61"/>
      <c r="F801" s="60"/>
    </row>
    <row r="802" spans="5:6" x14ac:dyDescent="0.25">
      <c r="E802" s="61"/>
      <c r="F802" s="60"/>
    </row>
    <row r="803" spans="5:6" x14ac:dyDescent="0.25">
      <c r="E803" s="61"/>
      <c r="F803" s="60"/>
    </row>
    <row r="804" spans="5:6" x14ac:dyDescent="0.25">
      <c r="E804" s="61"/>
      <c r="F804" s="60"/>
    </row>
    <row r="805" spans="5:6" x14ac:dyDescent="0.25">
      <c r="E805" s="61"/>
      <c r="F805" s="60"/>
    </row>
    <row r="806" spans="5:6" x14ac:dyDescent="0.25">
      <c r="E806" s="61"/>
      <c r="F806" s="60"/>
    </row>
    <row r="807" spans="5:6" x14ac:dyDescent="0.25">
      <c r="E807" s="61"/>
      <c r="F807" s="60"/>
    </row>
    <row r="808" spans="5:6" x14ac:dyDescent="0.25">
      <c r="E808" s="61"/>
      <c r="F808" s="60"/>
    </row>
    <row r="809" spans="5:6" x14ac:dyDescent="0.25">
      <c r="E809" s="61"/>
      <c r="F809" s="60"/>
    </row>
    <row r="810" spans="5:6" x14ac:dyDescent="0.25">
      <c r="E810" s="61"/>
      <c r="F810" s="60"/>
    </row>
    <row r="811" spans="5:6" x14ac:dyDescent="0.25">
      <c r="E811" s="61"/>
      <c r="F811" s="60"/>
    </row>
    <row r="812" spans="5:6" x14ac:dyDescent="0.25">
      <c r="E812" s="61"/>
      <c r="F812" s="60"/>
    </row>
    <row r="813" spans="5:6" x14ac:dyDescent="0.25">
      <c r="E813" s="61"/>
      <c r="F813" s="60"/>
    </row>
    <row r="814" spans="5:6" x14ac:dyDescent="0.25">
      <c r="E814" s="61"/>
      <c r="F814" s="60"/>
    </row>
    <row r="815" spans="5:6" x14ac:dyDescent="0.25">
      <c r="E815" s="61"/>
      <c r="F815" s="60"/>
    </row>
    <row r="816" spans="5:6" x14ac:dyDescent="0.25">
      <c r="E816" s="61"/>
      <c r="F816" s="60"/>
    </row>
    <row r="817" spans="5:6" x14ac:dyDescent="0.25">
      <c r="E817" s="61"/>
      <c r="F817" s="60"/>
    </row>
    <row r="818" spans="5:6" x14ac:dyDescent="0.25">
      <c r="E818" s="61"/>
      <c r="F818" s="60"/>
    </row>
    <row r="819" spans="5:6" x14ac:dyDescent="0.25">
      <c r="E819" s="61"/>
      <c r="F819" s="60"/>
    </row>
    <row r="820" spans="5:6" x14ac:dyDescent="0.25">
      <c r="E820" s="61"/>
      <c r="F820" s="60"/>
    </row>
    <row r="821" spans="5:6" x14ac:dyDescent="0.25">
      <c r="E821" s="61"/>
      <c r="F821" s="60"/>
    </row>
    <row r="822" spans="5:6" x14ac:dyDescent="0.25">
      <c r="E822" s="61"/>
      <c r="F822" s="60"/>
    </row>
    <row r="823" spans="5:6" x14ac:dyDescent="0.25">
      <c r="E823" s="61"/>
      <c r="F823" s="60"/>
    </row>
    <row r="824" spans="5:6" x14ac:dyDescent="0.25">
      <c r="E824" s="61"/>
      <c r="F824" s="60"/>
    </row>
    <row r="825" spans="5:6" x14ac:dyDescent="0.25">
      <c r="E825" s="61"/>
      <c r="F825" s="60"/>
    </row>
    <row r="826" spans="5:6" x14ac:dyDescent="0.25">
      <c r="E826" s="61"/>
      <c r="F826" s="60"/>
    </row>
    <row r="827" spans="5:6" x14ac:dyDescent="0.25">
      <c r="E827" s="61"/>
      <c r="F827" s="60"/>
    </row>
    <row r="828" spans="5:6" x14ac:dyDescent="0.25">
      <c r="E828" s="61"/>
      <c r="F828" s="60"/>
    </row>
    <row r="829" spans="5:6" x14ac:dyDescent="0.25">
      <c r="E829" s="61"/>
      <c r="F829" s="60"/>
    </row>
    <row r="830" spans="5:6" x14ac:dyDescent="0.25">
      <c r="E830" s="61"/>
      <c r="F830" s="60"/>
    </row>
    <row r="831" spans="5:6" x14ac:dyDescent="0.25">
      <c r="E831" s="61"/>
      <c r="F831" s="60"/>
    </row>
    <row r="832" spans="5:6" x14ac:dyDescent="0.25">
      <c r="E832" s="61"/>
      <c r="F832" s="60"/>
    </row>
    <row r="833" spans="5:6" x14ac:dyDescent="0.25">
      <c r="E833" s="61"/>
      <c r="F833" s="60"/>
    </row>
    <row r="834" spans="5:6" x14ac:dyDescent="0.25">
      <c r="E834" s="61"/>
      <c r="F834" s="60"/>
    </row>
    <row r="835" spans="5:6" x14ac:dyDescent="0.25">
      <c r="E835" s="61"/>
      <c r="F835" s="60"/>
    </row>
    <row r="836" spans="5:6" x14ac:dyDescent="0.25">
      <c r="E836" s="61"/>
      <c r="F836" s="60"/>
    </row>
    <row r="837" spans="5:6" x14ac:dyDescent="0.25">
      <c r="E837" s="61"/>
      <c r="F837" s="60"/>
    </row>
    <row r="838" spans="5:6" x14ac:dyDescent="0.25">
      <c r="E838" s="61"/>
      <c r="F838" s="60"/>
    </row>
    <row r="839" spans="5:6" x14ac:dyDescent="0.25">
      <c r="E839" s="61"/>
      <c r="F839" s="60"/>
    </row>
    <row r="840" spans="5:6" x14ac:dyDescent="0.25">
      <c r="E840" s="61"/>
      <c r="F840" s="60"/>
    </row>
    <row r="841" spans="5:6" x14ac:dyDescent="0.25">
      <c r="E841" s="61"/>
      <c r="F841" s="60"/>
    </row>
    <row r="842" spans="5:6" x14ac:dyDescent="0.25">
      <c r="E842" s="61"/>
      <c r="F842" s="60"/>
    </row>
    <row r="843" spans="5:6" x14ac:dyDescent="0.25">
      <c r="E843" s="61"/>
      <c r="F843" s="60"/>
    </row>
    <row r="844" spans="5:6" x14ac:dyDescent="0.25">
      <c r="E844" s="61"/>
      <c r="F844" s="60"/>
    </row>
    <row r="845" spans="5:6" x14ac:dyDescent="0.25">
      <c r="E845" s="61"/>
      <c r="F845" s="60"/>
    </row>
    <row r="846" spans="5:6" x14ac:dyDescent="0.25">
      <c r="E846" s="61"/>
      <c r="F846" s="60"/>
    </row>
    <row r="847" spans="5:6" x14ac:dyDescent="0.25">
      <c r="E847" s="61"/>
      <c r="F847" s="60"/>
    </row>
    <row r="848" spans="5:6" x14ac:dyDescent="0.25">
      <c r="E848" s="61"/>
      <c r="F848" s="60"/>
    </row>
    <row r="849" spans="5:6" x14ac:dyDescent="0.25">
      <c r="E849" s="61"/>
      <c r="F849" s="60"/>
    </row>
    <row r="850" spans="5:6" x14ac:dyDescent="0.25">
      <c r="E850" s="61"/>
      <c r="F850" s="60"/>
    </row>
    <row r="851" spans="5:6" x14ac:dyDescent="0.25">
      <c r="E851" s="61"/>
      <c r="F851" s="60"/>
    </row>
    <row r="852" spans="5:6" x14ac:dyDescent="0.25">
      <c r="E852" s="61"/>
      <c r="F852" s="60"/>
    </row>
    <row r="853" spans="5:6" x14ac:dyDescent="0.25">
      <c r="E853" s="61"/>
      <c r="F853" s="60"/>
    </row>
    <row r="854" spans="5:6" x14ac:dyDescent="0.25">
      <c r="E854" s="61"/>
      <c r="F854" s="60"/>
    </row>
    <row r="855" spans="5:6" x14ac:dyDescent="0.25">
      <c r="E855" s="61"/>
      <c r="F855" s="60"/>
    </row>
    <row r="856" spans="5:6" x14ac:dyDescent="0.25">
      <c r="E856" s="61"/>
      <c r="F856" s="60"/>
    </row>
    <row r="857" spans="5:6" x14ac:dyDescent="0.25">
      <c r="E857" s="61"/>
      <c r="F857" s="60"/>
    </row>
    <row r="858" spans="5:6" x14ac:dyDescent="0.25">
      <c r="E858" s="61"/>
      <c r="F858" s="60"/>
    </row>
    <row r="859" spans="5:6" x14ac:dyDescent="0.25">
      <c r="E859" s="61"/>
      <c r="F859" s="60"/>
    </row>
    <row r="860" spans="5:6" x14ac:dyDescent="0.25">
      <c r="E860" s="61"/>
      <c r="F860" s="60"/>
    </row>
    <row r="861" spans="5:6" x14ac:dyDescent="0.25">
      <c r="E861" s="61"/>
      <c r="F861" s="60"/>
    </row>
    <row r="862" spans="5:6" x14ac:dyDescent="0.25">
      <c r="E862" s="61"/>
      <c r="F862" s="60"/>
    </row>
    <row r="863" spans="5:6" x14ac:dyDescent="0.25">
      <c r="E863" s="61"/>
      <c r="F863" s="60"/>
    </row>
    <row r="864" spans="5:6" x14ac:dyDescent="0.25">
      <c r="E864" s="61"/>
      <c r="F864" s="60"/>
    </row>
    <row r="865" spans="5:6" x14ac:dyDescent="0.25">
      <c r="E865" s="61"/>
      <c r="F865" s="60"/>
    </row>
    <row r="866" spans="5:6" x14ac:dyDescent="0.25">
      <c r="E866" s="61"/>
      <c r="F866" s="60"/>
    </row>
    <row r="867" spans="5:6" x14ac:dyDescent="0.25">
      <c r="E867" s="61"/>
      <c r="F867" s="60"/>
    </row>
    <row r="868" spans="5:6" x14ac:dyDescent="0.25">
      <c r="E868" s="61"/>
      <c r="F868" s="60"/>
    </row>
    <row r="869" spans="5:6" x14ac:dyDescent="0.25">
      <c r="E869" s="61"/>
      <c r="F869" s="60"/>
    </row>
    <row r="870" spans="5:6" x14ac:dyDescent="0.25">
      <c r="E870" s="61"/>
      <c r="F870" s="60"/>
    </row>
    <row r="871" spans="5:6" x14ac:dyDescent="0.25">
      <c r="E871" s="61"/>
      <c r="F871" s="60"/>
    </row>
    <row r="872" spans="5:6" x14ac:dyDescent="0.25">
      <c r="E872" s="61"/>
      <c r="F872" s="60"/>
    </row>
    <row r="873" spans="5:6" x14ac:dyDescent="0.25">
      <c r="E873" s="61"/>
      <c r="F873" s="60"/>
    </row>
    <row r="874" spans="5:6" x14ac:dyDescent="0.25">
      <c r="E874" s="61"/>
      <c r="F874" s="60"/>
    </row>
    <row r="875" spans="5:6" x14ac:dyDescent="0.25">
      <c r="E875" s="61"/>
      <c r="F875" s="60"/>
    </row>
    <row r="876" spans="5:6" x14ac:dyDescent="0.25">
      <c r="E876" s="61"/>
      <c r="F876" s="60"/>
    </row>
    <row r="877" spans="5:6" x14ac:dyDescent="0.25">
      <c r="E877" s="61"/>
      <c r="F877" s="60"/>
    </row>
    <row r="878" spans="5:6" x14ac:dyDescent="0.25">
      <c r="E878" s="61"/>
      <c r="F878" s="60"/>
    </row>
    <row r="879" spans="5:6" x14ac:dyDescent="0.25">
      <c r="E879" s="61"/>
      <c r="F879" s="60"/>
    </row>
    <row r="880" spans="5:6" x14ac:dyDescent="0.25">
      <c r="E880" s="61"/>
      <c r="F880" s="60"/>
    </row>
    <row r="881" spans="5:6" x14ac:dyDescent="0.25">
      <c r="E881" s="61"/>
      <c r="F881" s="60"/>
    </row>
    <row r="882" spans="5:6" x14ac:dyDescent="0.25">
      <c r="E882" s="61"/>
      <c r="F882" s="60"/>
    </row>
    <row r="883" spans="5:6" x14ac:dyDescent="0.25">
      <c r="E883" s="61"/>
      <c r="F883" s="60"/>
    </row>
    <row r="884" spans="5:6" x14ac:dyDescent="0.25">
      <c r="E884" s="61"/>
      <c r="F884" s="60"/>
    </row>
    <row r="885" spans="5:6" x14ac:dyDescent="0.25">
      <c r="E885" s="61"/>
      <c r="F885" s="60"/>
    </row>
    <row r="886" spans="5:6" x14ac:dyDescent="0.25">
      <c r="E886" s="61"/>
      <c r="F886" s="60"/>
    </row>
    <row r="887" spans="5:6" x14ac:dyDescent="0.25">
      <c r="E887" s="61"/>
      <c r="F887" s="60"/>
    </row>
    <row r="888" spans="5:6" x14ac:dyDescent="0.25">
      <c r="E888" s="61"/>
      <c r="F888" s="60"/>
    </row>
    <row r="889" spans="5:6" x14ac:dyDescent="0.25">
      <c r="E889" s="61"/>
      <c r="F889" s="60"/>
    </row>
    <row r="890" spans="5:6" x14ac:dyDescent="0.25">
      <c r="E890" s="61"/>
      <c r="F890" s="60"/>
    </row>
    <row r="891" spans="5:6" x14ac:dyDescent="0.25">
      <c r="E891" s="61"/>
      <c r="F891" s="60"/>
    </row>
    <row r="892" spans="5:6" x14ac:dyDescent="0.25">
      <c r="E892" s="61"/>
      <c r="F892" s="60"/>
    </row>
    <row r="893" spans="5:6" x14ac:dyDescent="0.25">
      <c r="E893" s="61"/>
      <c r="F893" s="60"/>
    </row>
    <row r="894" spans="5:6" x14ac:dyDescent="0.25">
      <c r="E894" s="61"/>
      <c r="F894" s="60"/>
    </row>
    <row r="895" spans="5:6" x14ac:dyDescent="0.25">
      <c r="E895" s="61"/>
      <c r="F895" s="60"/>
    </row>
    <row r="896" spans="5:6" x14ac:dyDescent="0.25">
      <c r="E896" s="61"/>
      <c r="F896" s="60"/>
    </row>
    <row r="897" spans="5:6" x14ac:dyDescent="0.25">
      <c r="E897" s="61"/>
      <c r="F897" s="60"/>
    </row>
    <row r="898" spans="5:6" x14ac:dyDescent="0.25">
      <c r="E898" s="61"/>
      <c r="F898" s="60"/>
    </row>
    <row r="899" spans="5:6" x14ac:dyDescent="0.25">
      <c r="E899" s="61"/>
      <c r="F899" s="60"/>
    </row>
    <row r="900" spans="5:6" x14ac:dyDescent="0.25">
      <c r="E900" s="61"/>
      <c r="F900" s="60"/>
    </row>
    <row r="901" spans="5:6" x14ac:dyDescent="0.25">
      <c r="E901" s="61"/>
      <c r="F901" s="60"/>
    </row>
    <row r="902" spans="5:6" x14ac:dyDescent="0.25">
      <c r="E902" s="61"/>
      <c r="F902" s="60"/>
    </row>
    <row r="903" spans="5:6" x14ac:dyDescent="0.25">
      <c r="E903" s="61"/>
      <c r="F903" s="60"/>
    </row>
    <row r="904" spans="5:6" x14ac:dyDescent="0.25">
      <c r="E904" s="61"/>
      <c r="F904" s="60"/>
    </row>
    <row r="905" spans="5:6" x14ac:dyDescent="0.25">
      <c r="E905" s="61"/>
      <c r="F905" s="60"/>
    </row>
    <row r="906" spans="5:6" x14ac:dyDescent="0.25">
      <c r="E906" s="61"/>
      <c r="F906" s="60"/>
    </row>
    <row r="907" spans="5:6" x14ac:dyDescent="0.25">
      <c r="E907" s="61"/>
      <c r="F907" s="60"/>
    </row>
    <row r="908" spans="5:6" x14ac:dyDescent="0.25">
      <c r="E908" s="61"/>
      <c r="F908" s="60"/>
    </row>
    <row r="909" spans="5:6" x14ac:dyDescent="0.25">
      <c r="E909" s="61"/>
      <c r="F909" s="60"/>
    </row>
    <row r="910" spans="5:6" x14ac:dyDescent="0.25">
      <c r="E910" s="61"/>
      <c r="F910" s="60"/>
    </row>
    <row r="911" spans="5:6" x14ac:dyDescent="0.25">
      <c r="E911" s="61"/>
      <c r="F911" s="60"/>
    </row>
    <row r="912" spans="5:6" x14ac:dyDescent="0.25">
      <c r="E912" s="61"/>
      <c r="F912" s="60"/>
    </row>
    <row r="913" spans="5:6" x14ac:dyDescent="0.25">
      <c r="E913" s="61"/>
      <c r="F913" s="60"/>
    </row>
    <row r="914" spans="5:6" x14ac:dyDescent="0.25">
      <c r="E914" s="61"/>
      <c r="F914" s="60"/>
    </row>
    <row r="915" spans="5:6" x14ac:dyDescent="0.25">
      <c r="E915" s="61"/>
      <c r="F915" s="60"/>
    </row>
    <row r="916" spans="5:6" x14ac:dyDescent="0.25">
      <c r="E916" s="61"/>
      <c r="F916" s="60"/>
    </row>
    <row r="917" spans="5:6" x14ac:dyDescent="0.25">
      <c r="E917" s="61"/>
      <c r="F917" s="60"/>
    </row>
    <row r="918" spans="5:6" x14ac:dyDescent="0.25">
      <c r="E918" s="61"/>
      <c r="F918" s="60"/>
    </row>
    <row r="919" spans="5:6" x14ac:dyDescent="0.25">
      <c r="E919" s="61"/>
      <c r="F919" s="60"/>
    </row>
    <row r="920" spans="5:6" x14ac:dyDescent="0.25">
      <c r="E920" s="61"/>
      <c r="F920" s="60"/>
    </row>
    <row r="921" spans="5:6" x14ac:dyDescent="0.25">
      <c r="E921" s="61"/>
      <c r="F921" s="60"/>
    </row>
    <row r="922" spans="5:6" x14ac:dyDescent="0.25">
      <c r="E922" s="61"/>
      <c r="F922" s="60"/>
    </row>
    <row r="923" spans="5:6" x14ac:dyDescent="0.25">
      <c r="E923" s="61"/>
      <c r="F923" s="60"/>
    </row>
    <row r="924" spans="5:6" x14ac:dyDescent="0.25">
      <c r="E924" s="61"/>
      <c r="F924" s="60"/>
    </row>
    <row r="925" spans="5:6" x14ac:dyDescent="0.25">
      <c r="E925" s="61"/>
      <c r="F925" s="60"/>
    </row>
    <row r="926" spans="5:6" x14ac:dyDescent="0.25">
      <c r="E926" s="61"/>
      <c r="F926" s="60"/>
    </row>
    <row r="927" spans="5:6" x14ac:dyDescent="0.25">
      <c r="E927" s="61"/>
      <c r="F927" s="60"/>
    </row>
    <row r="928" spans="5:6" x14ac:dyDescent="0.25">
      <c r="E928" s="61"/>
      <c r="F928" s="60"/>
    </row>
    <row r="929" spans="5:6" x14ac:dyDescent="0.25">
      <c r="E929" s="61"/>
      <c r="F929" s="60"/>
    </row>
    <row r="930" spans="5:6" x14ac:dyDescent="0.25">
      <c r="E930" s="61"/>
      <c r="F930" s="60"/>
    </row>
    <row r="931" spans="5:6" x14ac:dyDescent="0.25">
      <c r="E931" s="61"/>
      <c r="F931" s="60"/>
    </row>
    <row r="932" spans="5:6" x14ac:dyDescent="0.25">
      <c r="E932" s="61"/>
      <c r="F932" s="60"/>
    </row>
    <row r="933" spans="5:6" x14ac:dyDescent="0.25">
      <c r="E933" s="61"/>
      <c r="F933" s="60"/>
    </row>
    <row r="934" spans="5:6" x14ac:dyDescent="0.25">
      <c r="E934" s="61"/>
      <c r="F934" s="60"/>
    </row>
    <row r="935" spans="5:6" x14ac:dyDescent="0.25">
      <c r="E935" s="61"/>
      <c r="F935" s="60"/>
    </row>
    <row r="936" spans="5:6" x14ac:dyDescent="0.25">
      <c r="E936" s="61"/>
      <c r="F936" s="60"/>
    </row>
    <row r="937" spans="5:6" x14ac:dyDescent="0.25">
      <c r="E937" s="61"/>
      <c r="F937" s="60"/>
    </row>
    <row r="938" spans="5:6" x14ac:dyDescent="0.25">
      <c r="E938" s="61"/>
      <c r="F938" s="60"/>
    </row>
    <row r="939" spans="5:6" x14ac:dyDescent="0.25">
      <c r="E939" s="61"/>
      <c r="F939" s="60"/>
    </row>
    <row r="940" spans="5:6" x14ac:dyDescent="0.25">
      <c r="E940" s="61"/>
      <c r="F940" s="60"/>
    </row>
    <row r="941" spans="5:6" x14ac:dyDescent="0.25">
      <c r="E941" s="61"/>
      <c r="F941" s="60"/>
    </row>
    <row r="942" spans="5:6" x14ac:dyDescent="0.25">
      <c r="E942" s="61"/>
      <c r="F942" s="60"/>
    </row>
    <row r="943" spans="5:6" x14ac:dyDescent="0.25">
      <c r="E943" s="61"/>
      <c r="F943" s="60"/>
    </row>
    <row r="944" spans="5:6" x14ac:dyDescent="0.25">
      <c r="E944" s="61"/>
      <c r="F944" s="60"/>
    </row>
    <row r="945" spans="5:6" x14ac:dyDescent="0.25">
      <c r="E945" s="61"/>
      <c r="F945" s="60"/>
    </row>
    <row r="946" spans="5:6" x14ac:dyDescent="0.25">
      <c r="E946" s="61"/>
      <c r="F946" s="60"/>
    </row>
    <row r="947" spans="5:6" x14ac:dyDescent="0.25">
      <c r="E947" s="61"/>
      <c r="F947" s="60"/>
    </row>
    <row r="948" spans="5:6" x14ac:dyDescent="0.25">
      <c r="E948" s="61"/>
      <c r="F948" s="60"/>
    </row>
    <row r="949" spans="5:6" x14ac:dyDescent="0.25">
      <c r="E949" s="61"/>
      <c r="F949" s="60"/>
    </row>
    <row r="950" spans="5:6" x14ac:dyDescent="0.25">
      <c r="E950" s="61"/>
      <c r="F950" s="60"/>
    </row>
    <row r="951" spans="5:6" x14ac:dyDescent="0.25">
      <c r="E951" s="61"/>
      <c r="F951" s="60"/>
    </row>
    <row r="952" spans="5:6" x14ac:dyDescent="0.25">
      <c r="E952" s="61"/>
      <c r="F952" s="60"/>
    </row>
    <row r="953" spans="5:6" x14ac:dyDescent="0.25">
      <c r="E953" s="61"/>
      <c r="F953" s="60"/>
    </row>
    <row r="954" spans="5:6" x14ac:dyDescent="0.25">
      <c r="E954" s="61"/>
      <c r="F954" s="60"/>
    </row>
    <row r="955" spans="5:6" x14ac:dyDescent="0.25">
      <c r="E955" s="61"/>
      <c r="F955" s="60"/>
    </row>
    <row r="956" spans="5:6" x14ac:dyDescent="0.25">
      <c r="E956" s="61"/>
      <c r="F956" s="60"/>
    </row>
    <row r="957" spans="5:6" x14ac:dyDescent="0.25">
      <c r="E957" s="61"/>
      <c r="F957" s="60"/>
    </row>
    <row r="958" spans="5:6" x14ac:dyDescent="0.25">
      <c r="E958" s="61"/>
      <c r="F958" s="60"/>
    </row>
    <row r="959" spans="5:6" x14ac:dyDescent="0.25">
      <c r="E959" s="61"/>
      <c r="F959" s="60"/>
    </row>
    <row r="960" spans="5:6" x14ac:dyDescent="0.25">
      <c r="E960" s="61"/>
      <c r="F960" s="60"/>
    </row>
    <row r="961" spans="5:6" x14ac:dyDescent="0.25">
      <c r="E961" s="61"/>
      <c r="F961" s="60"/>
    </row>
    <row r="962" spans="5:6" x14ac:dyDescent="0.25">
      <c r="E962" s="61"/>
      <c r="F962" s="60"/>
    </row>
    <row r="963" spans="5:6" x14ac:dyDescent="0.25">
      <c r="E963" s="61"/>
      <c r="F963" s="60"/>
    </row>
    <row r="964" spans="5:6" x14ac:dyDescent="0.25">
      <c r="E964" s="61"/>
      <c r="F964" s="60"/>
    </row>
    <row r="965" spans="5:6" x14ac:dyDescent="0.25">
      <c r="E965" s="61"/>
      <c r="F965" s="60"/>
    </row>
    <row r="966" spans="5:6" x14ac:dyDescent="0.25">
      <c r="E966" s="61"/>
      <c r="F966" s="60"/>
    </row>
    <row r="967" spans="5:6" x14ac:dyDescent="0.25">
      <c r="E967" s="61"/>
      <c r="F967" s="60"/>
    </row>
    <row r="968" spans="5:6" x14ac:dyDescent="0.25">
      <c r="E968" s="61"/>
      <c r="F968" s="60"/>
    </row>
    <row r="969" spans="5:6" x14ac:dyDescent="0.25">
      <c r="E969" s="61"/>
      <c r="F969" s="60"/>
    </row>
    <row r="970" spans="5:6" x14ac:dyDescent="0.25">
      <c r="E970" s="61"/>
      <c r="F970" s="60"/>
    </row>
    <row r="971" spans="5:6" x14ac:dyDescent="0.25">
      <c r="E971" s="61"/>
      <c r="F971" s="60"/>
    </row>
    <row r="972" spans="5:6" x14ac:dyDescent="0.25">
      <c r="E972" s="61"/>
      <c r="F972" s="60"/>
    </row>
    <row r="973" spans="5:6" x14ac:dyDescent="0.25">
      <c r="E973" s="61"/>
      <c r="F973" s="60"/>
    </row>
    <row r="974" spans="5:6" x14ac:dyDescent="0.25">
      <c r="E974" s="61"/>
      <c r="F974" s="60"/>
    </row>
    <row r="975" spans="5:6" x14ac:dyDescent="0.25">
      <c r="E975" s="61"/>
      <c r="F975" s="60"/>
    </row>
    <row r="976" spans="5:6" x14ac:dyDescent="0.25">
      <c r="E976" s="61"/>
      <c r="F976" s="60"/>
    </row>
    <row r="977" spans="5:6" x14ac:dyDescent="0.25">
      <c r="E977" s="61"/>
      <c r="F977" s="60"/>
    </row>
    <row r="978" spans="5:6" x14ac:dyDescent="0.25">
      <c r="E978" s="61"/>
      <c r="F978" s="60"/>
    </row>
    <row r="979" spans="5:6" x14ac:dyDescent="0.25">
      <c r="E979" s="61"/>
      <c r="F979" s="60"/>
    </row>
    <row r="980" spans="5:6" x14ac:dyDescent="0.25">
      <c r="E980" s="61"/>
      <c r="F980" s="60"/>
    </row>
    <row r="981" spans="5:6" x14ac:dyDescent="0.25">
      <c r="E981" s="61"/>
      <c r="F981" s="60"/>
    </row>
    <row r="982" spans="5:6" x14ac:dyDescent="0.25">
      <c r="E982" s="61"/>
      <c r="F982" s="60"/>
    </row>
    <row r="983" spans="5:6" x14ac:dyDescent="0.25">
      <c r="E983" s="61"/>
      <c r="F983" s="60"/>
    </row>
    <row r="984" spans="5:6" x14ac:dyDescent="0.25">
      <c r="E984" s="61"/>
      <c r="F984" s="60"/>
    </row>
    <row r="985" spans="5:6" x14ac:dyDescent="0.25">
      <c r="E985" s="61"/>
      <c r="F985" s="60"/>
    </row>
    <row r="986" spans="5:6" x14ac:dyDescent="0.25">
      <c r="E986" s="61"/>
      <c r="F986" s="60"/>
    </row>
    <row r="987" spans="5:6" x14ac:dyDescent="0.25">
      <c r="E987" s="61"/>
      <c r="F987" s="60"/>
    </row>
    <row r="988" spans="5:6" x14ac:dyDescent="0.25">
      <c r="E988" s="61"/>
      <c r="F988" s="60"/>
    </row>
    <row r="989" spans="5:6" x14ac:dyDescent="0.25">
      <c r="E989" s="61"/>
      <c r="F989" s="60"/>
    </row>
    <row r="990" spans="5:6" x14ac:dyDescent="0.25">
      <c r="E990" s="61"/>
      <c r="F990" s="60"/>
    </row>
    <row r="991" spans="5:6" x14ac:dyDescent="0.25">
      <c r="E991" s="61"/>
      <c r="F991" s="60"/>
    </row>
    <row r="992" spans="5:6" x14ac:dyDescent="0.25">
      <c r="E992" s="61"/>
      <c r="F992" s="60"/>
    </row>
    <row r="993" spans="5:6" x14ac:dyDescent="0.25">
      <c r="E993" s="61"/>
      <c r="F993" s="60"/>
    </row>
    <row r="994" spans="5:6" x14ac:dyDescent="0.25">
      <c r="E994" s="61"/>
      <c r="F994" s="60"/>
    </row>
    <row r="995" spans="5:6" x14ac:dyDescent="0.25">
      <c r="E995" s="61"/>
      <c r="F995" s="60"/>
    </row>
    <row r="996" spans="5:6" x14ac:dyDescent="0.25">
      <c r="E996" s="61"/>
      <c r="F996" s="60"/>
    </row>
    <row r="997" spans="5:6" x14ac:dyDescent="0.25">
      <c r="E997" s="61"/>
      <c r="F997" s="60"/>
    </row>
    <row r="998" spans="5:6" x14ac:dyDescent="0.25">
      <c r="E998" s="61"/>
      <c r="F998" s="60"/>
    </row>
    <row r="999" spans="5:6" x14ac:dyDescent="0.25">
      <c r="E999" s="61"/>
      <c r="F999" s="60"/>
    </row>
    <row r="1000" spans="5:6" x14ac:dyDescent="0.25">
      <c r="E1000" s="61"/>
      <c r="F1000" s="60"/>
    </row>
    <row r="1001" spans="5:6" x14ac:dyDescent="0.25">
      <c r="E1001" s="61"/>
      <c r="F1001" s="60"/>
    </row>
    <row r="1002" spans="5:6" x14ac:dyDescent="0.25">
      <c r="E1002" s="61"/>
      <c r="F1002" s="60"/>
    </row>
    <row r="1003" spans="5:6" x14ac:dyDescent="0.25">
      <c r="E1003" s="61"/>
      <c r="F1003" s="60"/>
    </row>
    <row r="1004" spans="5:6" x14ac:dyDescent="0.25">
      <c r="E1004" s="61"/>
      <c r="F1004" s="60"/>
    </row>
    <row r="1005" spans="5:6" x14ac:dyDescent="0.25">
      <c r="E1005" s="61"/>
      <c r="F1005" s="60"/>
    </row>
    <row r="1006" spans="5:6" x14ac:dyDescent="0.25">
      <c r="E1006" s="61"/>
      <c r="F1006" s="60"/>
    </row>
    <row r="1007" spans="5:6" x14ac:dyDescent="0.25">
      <c r="E1007" s="61"/>
      <c r="F1007" s="60"/>
    </row>
    <row r="1008" spans="5:6" x14ac:dyDescent="0.25">
      <c r="E1008" s="61"/>
      <c r="F1008" s="60"/>
    </row>
    <row r="1009" spans="5:6" x14ac:dyDescent="0.25">
      <c r="E1009" s="61"/>
      <c r="F1009" s="60"/>
    </row>
    <row r="1010" spans="5:6" x14ac:dyDescent="0.25">
      <c r="E1010" s="61"/>
      <c r="F1010" s="60"/>
    </row>
    <row r="1011" spans="5:6" x14ac:dyDescent="0.25">
      <c r="E1011" s="61"/>
      <c r="F1011" s="60"/>
    </row>
    <row r="1012" spans="5:6" x14ac:dyDescent="0.25">
      <c r="E1012" s="61"/>
      <c r="F1012" s="60"/>
    </row>
    <row r="1013" spans="5:6" x14ac:dyDescent="0.25">
      <c r="E1013" s="61"/>
      <c r="F1013" s="60"/>
    </row>
    <row r="1014" spans="5:6" x14ac:dyDescent="0.25">
      <c r="E1014" s="61"/>
      <c r="F1014" s="60"/>
    </row>
    <row r="1015" spans="5:6" x14ac:dyDescent="0.25">
      <c r="E1015" s="61"/>
      <c r="F1015" s="60"/>
    </row>
    <row r="1016" spans="5:6" x14ac:dyDescent="0.25">
      <c r="E1016" s="61"/>
      <c r="F1016" s="60"/>
    </row>
    <row r="1017" spans="5:6" x14ac:dyDescent="0.25">
      <c r="E1017" s="61"/>
      <c r="F1017" s="60"/>
    </row>
    <row r="1018" spans="5:6" x14ac:dyDescent="0.25">
      <c r="E1018" s="61"/>
      <c r="F1018" s="60"/>
    </row>
    <row r="1019" spans="5:6" x14ac:dyDescent="0.25">
      <c r="E1019" s="61"/>
      <c r="F1019" s="60"/>
    </row>
    <row r="1020" spans="5:6" x14ac:dyDescent="0.25">
      <c r="E1020" s="61"/>
      <c r="F1020" s="60"/>
    </row>
    <row r="1021" spans="5:6" x14ac:dyDescent="0.25">
      <c r="E1021" s="61"/>
      <c r="F1021" s="60"/>
    </row>
    <row r="1022" spans="5:6" x14ac:dyDescent="0.25">
      <c r="E1022" s="61"/>
      <c r="F1022" s="60"/>
    </row>
    <row r="1023" spans="5:6" x14ac:dyDescent="0.25">
      <c r="E1023" s="61"/>
      <c r="F1023" s="60"/>
    </row>
    <row r="1024" spans="5:6" x14ac:dyDescent="0.25">
      <c r="E1024" s="61"/>
      <c r="F1024" s="60"/>
    </row>
    <row r="1025" spans="5:6" x14ac:dyDescent="0.25">
      <c r="E1025" s="61"/>
      <c r="F1025" s="60"/>
    </row>
    <row r="1026" spans="5:6" x14ac:dyDescent="0.25">
      <c r="E1026" s="61"/>
      <c r="F1026" s="60"/>
    </row>
    <row r="1027" spans="5:6" x14ac:dyDescent="0.25">
      <c r="E1027" s="61"/>
      <c r="F1027" s="60"/>
    </row>
    <row r="1028" spans="5:6" x14ac:dyDescent="0.25">
      <c r="E1028" s="61"/>
      <c r="F1028" s="60"/>
    </row>
    <row r="1029" spans="5:6" x14ac:dyDescent="0.25">
      <c r="E1029" s="61"/>
      <c r="F1029" s="60"/>
    </row>
    <row r="1030" spans="5:6" x14ac:dyDescent="0.25">
      <c r="E1030" s="61"/>
      <c r="F1030" s="60"/>
    </row>
    <row r="1031" spans="5:6" x14ac:dyDescent="0.25">
      <c r="E1031" s="61"/>
      <c r="F1031" s="60"/>
    </row>
    <row r="1032" spans="5:6" x14ac:dyDescent="0.25">
      <c r="E1032" s="61"/>
      <c r="F1032" s="60"/>
    </row>
    <row r="1033" spans="5:6" x14ac:dyDescent="0.25">
      <c r="E1033" s="61"/>
      <c r="F1033" s="60"/>
    </row>
    <row r="1034" spans="5:6" x14ac:dyDescent="0.25">
      <c r="E1034" s="61"/>
      <c r="F1034" s="60"/>
    </row>
    <row r="1035" spans="5:6" x14ac:dyDescent="0.25">
      <c r="E1035" s="61"/>
      <c r="F1035" s="60"/>
    </row>
    <row r="1036" spans="5:6" x14ac:dyDescent="0.25">
      <c r="E1036" s="61"/>
      <c r="F1036" s="60"/>
    </row>
    <row r="1037" spans="5:6" x14ac:dyDescent="0.25">
      <c r="E1037" s="61"/>
      <c r="F1037" s="60"/>
    </row>
    <row r="1038" spans="5:6" x14ac:dyDescent="0.25">
      <c r="E1038" s="61"/>
      <c r="F1038" s="60"/>
    </row>
    <row r="1039" spans="5:6" x14ac:dyDescent="0.25">
      <c r="E1039" s="61"/>
      <c r="F1039" s="60"/>
    </row>
    <row r="1040" spans="5:6" x14ac:dyDescent="0.25">
      <c r="E1040" s="61"/>
      <c r="F1040" s="60"/>
    </row>
    <row r="1041" spans="5:6" x14ac:dyDescent="0.25">
      <c r="E1041" s="61"/>
      <c r="F1041" s="60"/>
    </row>
    <row r="1042" spans="5:6" x14ac:dyDescent="0.25">
      <c r="E1042" s="61"/>
      <c r="F1042" s="60"/>
    </row>
    <row r="1043" spans="5:6" x14ac:dyDescent="0.25">
      <c r="E1043" s="61"/>
      <c r="F1043" s="60"/>
    </row>
    <row r="1044" spans="5:6" x14ac:dyDescent="0.25">
      <c r="E1044" s="61"/>
      <c r="F1044" s="60"/>
    </row>
    <row r="1045" spans="5:6" x14ac:dyDescent="0.25">
      <c r="E1045" s="61"/>
      <c r="F1045" s="60"/>
    </row>
    <row r="1046" spans="5:6" x14ac:dyDescent="0.25">
      <c r="E1046" s="61"/>
      <c r="F1046" s="60"/>
    </row>
    <row r="1047" spans="5:6" x14ac:dyDescent="0.25">
      <c r="E1047" s="61"/>
      <c r="F1047" s="60"/>
    </row>
    <row r="1048" spans="5:6" x14ac:dyDescent="0.25">
      <c r="E1048" s="61"/>
      <c r="F1048" s="60"/>
    </row>
    <row r="1049" spans="5:6" x14ac:dyDescent="0.25">
      <c r="E1049" s="61"/>
      <c r="F1049" s="60"/>
    </row>
    <row r="1050" spans="5:6" x14ac:dyDescent="0.25">
      <c r="E1050" s="61"/>
      <c r="F1050" s="60"/>
    </row>
    <row r="1051" spans="5:6" x14ac:dyDescent="0.25">
      <c r="E1051" s="61"/>
      <c r="F1051" s="60"/>
    </row>
    <row r="1052" spans="5:6" x14ac:dyDescent="0.25">
      <c r="E1052" s="61"/>
      <c r="F1052" s="60"/>
    </row>
    <row r="1053" spans="5:6" x14ac:dyDescent="0.25">
      <c r="E1053" s="61"/>
      <c r="F1053" s="60"/>
    </row>
    <row r="1054" spans="5:6" x14ac:dyDescent="0.25">
      <c r="E1054" s="61"/>
      <c r="F1054" s="60"/>
    </row>
    <row r="1055" spans="5:6" x14ac:dyDescent="0.25">
      <c r="E1055" s="61"/>
      <c r="F1055" s="60"/>
    </row>
    <row r="1056" spans="5:6" x14ac:dyDescent="0.25">
      <c r="E1056" s="61"/>
      <c r="F1056" s="60"/>
    </row>
    <row r="1057" spans="5:6" x14ac:dyDescent="0.25">
      <c r="E1057" s="61"/>
      <c r="F1057" s="60"/>
    </row>
    <row r="1058" spans="5:6" x14ac:dyDescent="0.25">
      <c r="E1058" s="61"/>
      <c r="F1058" s="60"/>
    </row>
    <row r="1059" spans="5:6" x14ac:dyDescent="0.25">
      <c r="E1059" s="61"/>
      <c r="F1059" s="60"/>
    </row>
    <row r="1060" spans="5:6" x14ac:dyDescent="0.25">
      <c r="E1060" s="61"/>
      <c r="F1060" s="60"/>
    </row>
    <row r="1061" spans="5:6" x14ac:dyDescent="0.25">
      <c r="E1061" s="61"/>
      <c r="F1061" s="60"/>
    </row>
    <row r="1062" spans="5:6" x14ac:dyDescent="0.25">
      <c r="E1062" s="61"/>
      <c r="F1062" s="60"/>
    </row>
    <row r="1063" spans="5:6" x14ac:dyDescent="0.25">
      <c r="E1063" s="61"/>
      <c r="F1063" s="60"/>
    </row>
    <row r="1064" spans="5:6" x14ac:dyDescent="0.25">
      <c r="E1064" s="61"/>
      <c r="F1064" s="60"/>
    </row>
    <row r="1065" spans="5:6" x14ac:dyDescent="0.25">
      <c r="E1065" s="61"/>
      <c r="F1065" s="60"/>
    </row>
    <row r="1066" spans="5:6" x14ac:dyDescent="0.25">
      <c r="E1066" s="61"/>
      <c r="F1066" s="60"/>
    </row>
    <row r="1067" spans="5:6" x14ac:dyDescent="0.25">
      <c r="E1067" s="61"/>
      <c r="F1067" s="60"/>
    </row>
    <row r="1068" spans="5:6" x14ac:dyDescent="0.25">
      <c r="E1068" s="61"/>
      <c r="F1068" s="60"/>
    </row>
    <row r="1069" spans="5:6" x14ac:dyDescent="0.25">
      <c r="E1069" s="61"/>
      <c r="F1069" s="60"/>
    </row>
    <row r="1070" spans="5:6" x14ac:dyDescent="0.25">
      <c r="E1070" s="61"/>
      <c r="F1070" s="60"/>
    </row>
    <row r="1071" spans="5:6" x14ac:dyDescent="0.25">
      <c r="E1071" s="61"/>
      <c r="F1071" s="60"/>
    </row>
    <row r="1072" spans="5:6" x14ac:dyDescent="0.25">
      <c r="E1072" s="61"/>
      <c r="F1072" s="60"/>
    </row>
    <row r="1073" spans="5:6" x14ac:dyDescent="0.25">
      <c r="E1073" s="61"/>
      <c r="F1073" s="60"/>
    </row>
    <row r="1074" spans="5:6" x14ac:dyDescent="0.25">
      <c r="E1074" s="61"/>
      <c r="F1074" s="60"/>
    </row>
    <row r="1075" spans="5:6" x14ac:dyDescent="0.25">
      <c r="E1075" s="61"/>
      <c r="F1075" s="60"/>
    </row>
    <row r="1076" spans="5:6" x14ac:dyDescent="0.25">
      <c r="E1076" s="61"/>
      <c r="F1076" s="60"/>
    </row>
    <row r="1077" spans="5:6" x14ac:dyDescent="0.25">
      <c r="E1077" s="61"/>
      <c r="F1077" s="60"/>
    </row>
    <row r="1078" spans="5:6" x14ac:dyDescent="0.25">
      <c r="E1078" s="61"/>
      <c r="F1078" s="60"/>
    </row>
    <row r="1079" spans="5:6" x14ac:dyDescent="0.25">
      <c r="E1079" s="61"/>
      <c r="F1079" s="60"/>
    </row>
    <row r="1080" spans="5:6" x14ac:dyDescent="0.25">
      <c r="E1080" s="61"/>
      <c r="F1080" s="60"/>
    </row>
    <row r="1081" spans="5:6" x14ac:dyDescent="0.25">
      <c r="E1081" s="61"/>
      <c r="F1081" s="60"/>
    </row>
    <row r="1082" spans="5:6" x14ac:dyDescent="0.25">
      <c r="E1082" s="61"/>
      <c r="F1082" s="60"/>
    </row>
    <row r="1083" spans="5:6" x14ac:dyDescent="0.25">
      <c r="E1083" s="61"/>
      <c r="F1083" s="60"/>
    </row>
    <row r="1084" spans="5:6" x14ac:dyDescent="0.25">
      <c r="E1084" s="61"/>
      <c r="F1084" s="60"/>
    </row>
    <row r="1085" spans="5:6" x14ac:dyDescent="0.25">
      <c r="E1085" s="61"/>
      <c r="F1085" s="60"/>
    </row>
    <row r="1086" spans="5:6" x14ac:dyDescent="0.25">
      <c r="E1086" s="61"/>
      <c r="F1086" s="60"/>
    </row>
    <row r="1087" spans="5:6" x14ac:dyDescent="0.25">
      <c r="E1087" s="61"/>
      <c r="F1087" s="60"/>
    </row>
    <row r="1088" spans="5:6" x14ac:dyDescent="0.25">
      <c r="E1088" s="61"/>
      <c r="F1088" s="60"/>
    </row>
    <row r="1089" spans="5:6" x14ac:dyDescent="0.25">
      <c r="E1089" s="61"/>
      <c r="F1089" s="60"/>
    </row>
    <row r="1090" spans="5:6" x14ac:dyDescent="0.25">
      <c r="E1090" s="61"/>
      <c r="F1090" s="60"/>
    </row>
    <row r="1091" spans="5:6" x14ac:dyDescent="0.25">
      <c r="E1091" s="61"/>
      <c r="F1091" s="60"/>
    </row>
    <row r="1092" spans="5:6" x14ac:dyDescent="0.25">
      <c r="E1092" s="61"/>
      <c r="F1092" s="60"/>
    </row>
    <row r="1093" spans="5:6" x14ac:dyDescent="0.25">
      <c r="E1093" s="61"/>
      <c r="F1093" s="60"/>
    </row>
    <row r="1094" spans="5:6" x14ac:dyDescent="0.25">
      <c r="E1094" s="61"/>
      <c r="F1094" s="60"/>
    </row>
    <row r="1095" spans="5:6" x14ac:dyDescent="0.25">
      <c r="E1095" s="61"/>
      <c r="F1095" s="60"/>
    </row>
    <row r="1096" spans="5:6" x14ac:dyDescent="0.25">
      <c r="E1096" s="61"/>
      <c r="F1096" s="60"/>
    </row>
    <row r="1097" spans="5:6" x14ac:dyDescent="0.25">
      <c r="E1097" s="61"/>
      <c r="F1097" s="60"/>
    </row>
    <row r="1098" spans="5:6" x14ac:dyDescent="0.25">
      <c r="E1098" s="61"/>
      <c r="F1098" s="60"/>
    </row>
    <row r="1099" spans="5:6" x14ac:dyDescent="0.25">
      <c r="E1099" s="61"/>
      <c r="F1099" s="60"/>
    </row>
    <row r="1100" spans="5:6" x14ac:dyDescent="0.25">
      <c r="E1100" s="61"/>
      <c r="F1100" s="60"/>
    </row>
    <row r="1101" spans="5:6" x14ac:dyDescent="0.25">
      <c r="E1101" s="61"/>
      <c r="F1101" s="60"/>
    </row>
    <row r="1102" spans="5:6" x14ac:dyDescent="0.25">
      <c r="E1102" s="61"/>
      <c r="F1102" s="60"/>
    </row>
    <row r="1103" spans="5:6" x14ac:dyDescent="0.25">
      <c r="E1103" s="61"/>
      <c r="F1103" s="60"/>
    </row>
    <row r="1104" spans="5:6" x14ac:dyDescent="0.25">
      <c r="E1104" s="61"/>
      <c r="F1104" s="60"/>
    </row>
    <row r="1105" spans="5:6" x14ac:dyDescent="0.25">
      <c r="E1105" s="61"/>
      <c r="F1105" s="60"/>
    </row>
    <row r="1106" spans="5:6" x14ac:dyDescent="0.25">
      <c r="E1106" s="61"/>
      <c r="F1106" s="60"/>
    </row>
    <row r="1107" spans="5:6" x14ac:dyDescent="0.25">
      <c r="E1107" s="61"/>
      <c r="F1107" s="60"/>
    </row>
    <row r="1108" spans="5:6" x14ac:dyDescent="0.25">
      <c r="E1108" s="61"/>
      <c r="F1108" s="60"/>
    </row>
    <row r="1109" spans="5:6" x14ac:dyDescent="0.25">
      <c r="E1109" s="61"/>
      <c r="F1109" s="60"/>
    </row>
    <row r="1110" spans="5:6" x14ac:dyDescent="0.25">
      <c r="E1110" s="61"/>
      <c r="F1110" s="60"/>
    </row>
    <row r="1111" spans="5:6" x14ac:dyDescent="0.25">
      <c r="E1111" s="61"/>
      <c r="F1111" s="60"/>
    </row>
    <row r="1112" spans="5:6" x14ac:dyDescent="0.25">
      <c r="E1112" s="61"/>
      <c r="F1112" s="60"/>
    </row>
    <row r="1113" spans="5:6" x14ac:dyDescent="0.25">
      <c r="E1113" s="61"/>
      <c r="F1113" s="60"/>
    </row>
    <row r="1114" spans="5:6" x14ac:dyDescent="0.25">
      <c r="E1114" s="61"/>
      <c r="F1114" s="60"/>
    </row>
    <row r="1115" spans="5:6" x14ac:dyDescent="0.25">
      <c r="E1115" s="61"/>
      <c r="F1115" s="60"/>
    </row>
    <row r="1116" spans="5:6" x14ac:dyDescent="0.25">
      <c r="E1116" s="61"/>
      <c r="F1116" s="60"/>
    </row>
    <row r="1117" spans="5:6" x14ac:dyDescent="0.25">
      <c r="E1117" s="61"/>
      <c r="F1117" s="60"/>
    </row>
    <row r="1118" spans="5:6" x14ac:dyDescent="0.25">
      <c r="E1118" s="61"/>
      <c r="F1118" s="60"/>
    </row>
    <row r="1119" spans="5:6" x14ac:dyDescent="0.25">
      <c r="E1119" s="61"/>
      <c r="F1119" s="60"/>
    </row>
    <row r="1120" spans="5:6" x14ac:dyDescent="0.25">
      <c r="E1120" s="61"/>
      <c r="F1120" s="60"/>
    </row>
    <row r="1121" spans="5:6" x14ac:dyDescent="0.25">
      <c r="E1121" s="61"/>
      <c r="F1121" s="60"/>
    </row>
    <row r="1122" spans="5:6" x14ac:dyDescent="0.25">
      <c r="E1122" s="61"/>
      <c r="F1122" s="60"/>
    </row>
    <row r="1123" spans="5:6" x14ac:dyDescent="0.25">
      <c r="E1123" s="61"/>
      <c r="F1123" s="60"/>
    </row>
    <row r="1124" spans="5:6" x14ac:dyDescent="0.25">
      <c r="E1124" s="61"/>
      <c r="F1124" s="60"/>
    </row>
    <row r="1125" spans="5:6" x14ac:dyDescent="0.25">
      <c r="E1125" s="61"/>
      <c r="F1125" s="60"/>
    </row>
    <row r="1126" spans="5:6" x14ac:dyDescent="0.25">
      <c r="E1126" s="61"/>
      <c r="F1126" s="60"/>
    </row>
    <row r="1127" spans="5:6" x14ac:dyDescent="0.25">
      <c r="E1127" s="61"/>
      <c r="F1127" s="60"/>
    </row>
    <row r="1128" spans="5:6" x14ac:dyDescent="0.25">
      <c r="E1128" s="61"/>
      <c r="F1128" s="60"/>
    </row>
    <row r="1129" spans="5:6" x14ac:dyDescent="0.25">
      <c r="E1129" s="61"/>
      <c r="F1129" s="60"/>
    </row>
    <row r="1130" spans="5:6" x14ac:dyDescent="0.25">
      <c r="E1130" s="61"/>
      <c r="F1130" s="60"/>
    </row>
    <row r="1131" spans="5:6" x14ac:dyDescent="0.25">
      <c r="E1131" s="61"/>
      <c r="F1131" s="60"/>
    </row>
    <row r="1132" spans="5:6" x14ac:dyDescent="0.25">
      <c r="E1132" s="61"/>
      <c r="F1132" s="60"/>
    </row>
    <row r="1133" spans="5:6" x14ac:dyDescent="0.25">
      <c r="E1133" s="61"/>
      <c r="F1133" s="60"/>
    </row>
    <row r="1134" spans="5:6" x14ac:dyDescent="0.25">
      <c r="E1134" s="61"/>
      <c r="F1134" s="60"/>
    </row>
    <row r="1135" spans="5:6" x14ac:dyDescent="0.25">
      <c r="E1135" s="61"/>
      <c r="F1135" s="60"/>
    </row>
    <row r="1136" spans="5:6" x14ac:dyDescent="0.25">
      <c r="E1136" s="61"/>
      <c r="F1136" s="60"/>
    </row>
    <row r="1137" spans="5:6" x14ac:dyDescent="0.25">
      <c r="E1137" s="61"/>
      <c r="F1137" s="60"/>
    </row>
    <row r="1138" spans="5:6" x14ac:dyDescent="0.25">
      <c r="E1138" s="61"/>
      <c r="F1138" s="60"/>
    </row>
    <row r="1139" spans="5:6" x14ac:dyDescent="0.25">
      <c r="E1139" s="61"/>
      <c r="F1139" s="60"/>
    </row>
    <row r="1140" spans="5:6" x14ac:dyDescent="0.25">
      <c r="E1140" s="61"/>
      <c r="F1140" s="60"/>
    </row>
    <row r="1141" spans="5:6" x14ac:dyDescent="0.25">
      <c r="E1141" s="61"/>
      <c r="F1141" s="60"/>
    </row>
    <row r="1142" spans="5:6" x14ac:dyDescent="0.25">
      <c r="E1142" s="61"/>
      <c r="F1142" s="60"/>
    </row>
    <row r="1143" spans="5:6" x14ac:dyDescent="0.25">
      <c r="E1143" s="61"/>
      <c r="F1143" s="60"/>
    </row>
    <row r="1144" spans="5:6" x14ac:dyDescent="0.25">
      <c r="E1144" s="61"/>
      <c r="F1144" s="60"/>
    </row>
    <row r="1145" spans="5:6" x14ac:dyDescent="0.25">
      <c r="E1145" s="61"/>
      <c r="F1145" s="60"/>
    </row>
    <row r="1146" spans="5:6" x14ac:dyDescent="0.25">
      <c r="E1146" s="61"/>
      <c r="F1146" s="60"/>
    </row>
    <row r="1147" spans="5:6" x14ac:dyDescent="0.25">
      <c r="E1147" s="61"/>
      <c r="F1147" s="60"/>
    </row>
    <row r="1148" spans="5:6" x14ac:dyDescent="0.25">
      <c r="E1148" s="61"/>
      <c r="F1148" s="60"/>
    </row>
    <row r="1149" spans="5:6" x14ac:dyDescent="0.25">
      <c r="E1149" s="61"/>
      <c r="F1149" s="60"/>
    </row>
    <row r="1150" spans="5:6" x14ac:dyDescent="0.25">
      <c r="E1150" s="61"/>
      <c r="F1150" s="60"/>
    </row>
    <row r="1151" spans="5:6" x14ac:dyDescent="0.25">
      <c r="E1151" s="61"/>
      <c r="F1151" s="60"/>
    </row>
    <row r="1152" spans="5:6" x14ac:dyDescent="0.25">
      <c r="E1152" s="61"/>
      <c r="F1152" s="60"/>
    </row>
    <row r="1153" spans="5:6" x14ac:dyDescent="0.25">
      <c r="E1153" s="61"/>
      <c r="F1153" s="60"/>
    </row>
    <row r="1154" spans="5:6" x14ac:dyDescent="0.25">
      <c r="E1154" s="61"/>
      <c r="F1154" s="60"/>
    </row>
    <row r="1155" spans="5:6" x14ac:dyDescent="0.25">
      <c r="E1155" s="61"/>
      <c r="F1155" s="60"/>
    </row>
    <row r="1156" spans="5:6" x14ac:dyDescent="0.25">
      <c r="E1156" s="61"/>
      <c r="F1156" s="60"/>
    </row>
    <row r="1157" spans="5:6" x14ac:dyDescent="0.25">
      <c r="E1157" s="61"/>
      <c r="F1157" s="60"/>
    </row>
    <row r="1158" spans="5:6" x14ac:dyDescent="0.25">
      <c r="E1158" s="61"/>
      <c r="F1158" s="60"/>
    </row>
    <row r="1159" spans="5:6" x14ac:dyDescent="0.25">
      <c r="E1159" s="61"/>
      <c r="F1159" s="60"/>
    </row>
    <row r="1160" spans="5:6" x14ac:dyDescent="0.25">
      <c r="E1160" s="61"/>
      <c r="F1160" s="60"/>
    </row>
    <row r="1161" spans="5:6" x14ac:dyDescent="0.25">
      <c r="E1161" s="61"/>
      <c r="F1161" s="60"/>
    </row>
    <row r="1162" spans="5:6" x14ac:dyDescent="0.25">
      <c r="E1162" s="61"/>
      <c r="F1162" s="60"/>
    </row>
    <row r="1163" spans="5:6" x14ac:dyDescent="0.25">
      <c r="E1163" s="61"/>
      <c r="F1163" s="60"/>
    </row>
    <row r="1164" spans="5:6" x14ac:dyDescent="0.25">
      <c r="E1164" s="61"/>
      <c r="F1164" s="60"/>
    </row>
    <row r="1165" spans="5:6" x14ac:dyDescent="0.25">
      <c r="E1165" s="61"/>
      <c r="F1165" s="60"/>
    </row>
    <row r="1166" spans="5:6" x14ac:dyDescent="0.25">
      <c r="E1166" s="61"/>
      <c r="F1166" s="60"/>
    </row>
    <row r="1167" spans="5:6" x14ac:dyDescent="0.25">
      <c r="E1167" s="61"/>
      <c r="F1167" s="60"/>
    </row>
    <row r="1168" spans="5:6" x14ac:dyDescent="0.25">
      <c r="E1168" s="61"/>
      <c r="F1168" s="60"/>
    </row>
    <row r="1169" spans="5:6" x14ac:dyDescent="0.25">
      <c r="E1169" s="61"/>
      <c r="F1169" s="60"/>
    </row>
    <row r="1170" spans="5:6" x14ac:dyDescent="0.25">
      <c r="E1170" s="61"/>
      <c r="F1170" s="60"/>
    </row>
    <row r="1171" spans="5:6" x14ac:dyDescent="0.25">
      <c r="E1171" s="61"/>
      <c r="F1171" s="60"/>
    </row>
    <row r="1172" spans="5:6" x14ac:dyDescent="0.25">
      <c r="E1172" s="61"/>
      <c r="F1172" s="60"/>
    </row>
    <row r="1173" spans="5:6" x14ac:dyDescent="0.25">
      <c r="E1173" s="61"/>
      <c r="F1173" s="60"/>
    </row>
    <row r="1174" spans="5:6" x14ac:dyDescent="0.25">
      <c r="E1174" s="61"/>
      <c r="F1174" s="60"/>
    </row>
    <row r="1175" spans="5:6" x14ac:dyDescent="0.25">
      <c r="E1175" s="61"/>
      <c r="F1175" s="60"/>
    </row>
    <row r="1176" spans="5:6" x14ac:dyDescent="0.25">
      <c r="E1176" s="61"/>
      <c r="F1176" s="60"/>
    </row>
    <row r="1177" spans="5:6" x14ac:dyDescent="0.25">
      <c r="E1177" s="61"/>
      <c r="F1177" s="60"/>
    </row>
    <row r="1178" spans="5:6" x14ac:dyDescent="0.25">
      <c r="E1178" s="61"/>
      <c r="F1178" s="60"/>
    </row>
    <row r="1179" spans="5:6" x14ac:dyDescent="0.25">
      <c r="E1179" s="61"/>
      <c r="F1179" s="60"/>
    </row>
    <row r="1180" spans="5:6" x14ac:dyDescent="0.25">
      <c r="E1180" s="61"/>
      <c r="F1180" s="60"/>
    </row>
    <row r="1181" spans="5:6" x14ac:dyDescent="0.25">
      <c r="E1181" s="61"/>
      <c r="F1181" s="60"/>
    </row>
    <row r="1182" spans="5:6" x14ac:dyDescent="0.25">
      <c r="E1182" s="61"/>
      <c r="F1182" s="60"/>
    </row>
    <row r="1183" spans="5:6" x14ac:dyDescent="0.25">
      <c r="E1183" s="61"/>
      <c r="F1183" s="60"/>
    </row>
    <row r="1184" spans="5:6" x14ac:dyDescent="0.25">
      <c r="E1184" s="61"/>
      <c r="F1184" s="60"/>
    </row>
    <row r="1185" spans="5:6" x14ac:dyDescent="0.25">
      <c r="E1185" s="61"/>
      <c r="F1185" s="60"/>
    </row>
    <row r="1186" spans="5:6" x14ac:dyDescent="0.25">
      <c r="E1186" s="61"/>
      <c r="F1186" s="60"/>
    </row>
    <row r="1187" spans="5:6" x14ac:dyDescent="0.25">
      <c r="E1187" s="61"/>
      <c r="F1187" s="60"/>
    </row>
    <row r="1188" spans="5:6" x14ac:dyDescent="0.25">
      <c r="E1188" s="61"/>
      <c r="F1188" s="60"/>
    </row>
    <row r="1189" spans="5:6" x14ac:dyDescent="0.25">
      <c r="E1189" s="61"/>
      <c r="F1189" s="60"/>
    </row>
    <row r="1190" spans="5:6" x14ac:dyDescent="0.25">
      <c r="E1190" s="61"/>
      <c r="F1190" s="60"/>
    </row>
    <row r="1191" spans="5:6" x14ac:dyDescent="0.25">
      <c r="E1191" s="61"/>
      <c r="F1191" s="60"/>
    </row>
    <row r="1192" spans="5:6" x14ac:dyDescent="0.25">
      <c r="E1192" s="61"/>
      <c r="F1192" s="60"/>
    </row>
    <row r="1193" spans="5:6" x14ac:dyDescent="0.25">
      <c r="E1193" s="61"/>
      <c r="F1193" s="60"/>
    </row>
    <row r="1194" spans="5:6" x14ac:dyDescent="0.25">
      <c r="E1194" s="61"/>
      <c r="F1194" s="60"/>
    </row>
    <row r="1195" spans="5:6" x14ac:dyDescent="0.25">
      <c r="E1195" s="61"/>
      <c r="F1195" s="60"/>
    </row>
    <row r="1196" spans="5:6" x14ac:dyDescent="0.25">
      <c r="E1196" s="61"/>
      <c r="F1196" s="60"/>
    </row>
    <row r="1197" spans="5:6" x14ac:dyDescent="0.25">
      <c r="E1197" s="61"/>
      <c r="F1197" s="60"/>
    </row>
    <row r="1198" spans="5:6" x14ac:dyDescent="0.25">
      <c r="E1198" s="61"/>
      <c r="F1198" s="60"/>
    </row>
    <row r="1199" spans="5:6" x14ac:dyDescent="0.25">
      <c r="E1199" s="61"/>
      <c r="F1199" s="60"/>
    </row>
    <row r="1200" spans="5:6" x14ac:dyDescent="0.25">
      <c r="E1200" s="61"/>
      <c r="F1200" s="60"/>
    </row>
    <row r="1201" spans="5:6" x14ac:dyDescent="0.25">
      <c r="E1201" s="61"/>
      <c r="F1201" s="60"/>
    </row>
    <row r="1202" spans="5:6" x14ac:dyDescent="0.25">
      <c r="E1202" s="61"/>
      <c r="F1202" s="60"/>
    </row>
    <row r="1203" spans="5:6" x14ac:dyDescent="0.25">
      <c r="E1203" s="61"/>
      <c r="F1203" s="60"/>
    </row>
    <row r="1204" spans="5:6" x14ac:dyDescent="0.25">
      <c r="E1204" s="61"/>
      <c r="F1204" s="60"/>
    </row>
    <row r="1205" spans="5:6" x14ac:dyDescent="0.25">
      <c r="E1205" s="61"/>
      <c r="F1205" s="60"/>
    </row>
    <row r="1206" spans="5:6" x14ac:dyDescent="0.25">
      <c r="E1206" s="61"/>
      <c r="F1206" s="60"/>
    </row>
    <row r="1207" spans="5:6" x14ac:dyDescent="0.25">
      <c r="E1207" s="61"/>
      <c r="F1207" s="60"/>
    </row>
    <row r="1208" spans="5:6" x14ac:dyDescent="0.25">
      <c r="E1208" s="61"/>
      <c r="F1208" s="60"/>
    </row>
    <row r="1209" spans="5:6" x14ac:dyDescent="0.25">
      <c r="E1209" s="61"/>
      <c r="F1209" s="60"/>
    </row>
    <row r="1210" spans="5:6" x14ac:dyDescent="0.25">
      <c r="E1210" s="61"/>
      <c r="F1210" s="60"/>
    </row>
    <row r="1211" spans="5:6" x14ac:dyDescent="0.25">
      <c r="E1211" s="61"/>
      <c r="F1211" s="60"/>
    </row>
    <row r="1212" spans="5:6" x14ac:dyDescent="0.25">
      <c r="E1212" s="61"/>
      <c r="F1212" s="60"/>
    </row>
    <row r="1213" spans="5:6" x14ac:dyDescent="0.25">
      <c r="E1213" s="61"/>
      <c r="F1213" s="60"/>
    </row>
    <row r="1214" spans="5:6" x14ac:dyDescent="0.25">
      <c r="E1214" s="61"/>
      <c r="F1214" s="60"/>
    </row>
    <row r="1215" spans="5:6" x14ac:dyDescent="0.25">
      <c r="E1215" s="61"/>
      <c r="F1215" s="60"/>
    </row>
    <row r="1216" spans="5:6" x14ac:dyDescent="0.25">
      <c r="E1216" s="61"/>
      <c r="F1216" s="60"/>
    </row>
    <row r="1217" spans="5:6" x14ac:dyDescent="0.25">
      <c r="E1217" s="61"/>
      <c r="F1217" s="60"/>
    </row>
    <row r="1218" spans="5:6" x14ac:dyDescent="0.25">
      <c r="E1218" s="61"/>
      <c r="F1218" s="60"/>
    </row>
    <row r="1219" spans="5:6" x14ac:dyDescent="0.25">
      <c r="E1219" s="61"/>
      <c r="F1219" s="60"/>
    </row>
    <row r="1220" spans="5:6" x14ac:dyDescent="0.25">
      <c r="E1220" s="61"/>
      <c r="F1220" s="60"/>
    </row>
    <row r="1221" spans="5:6" x14ac:dyDescent="0.25">
      <c r="E1221" s="61"/>
      <c r="F1221" s="60"/>
    </row>
    <row r="1222" spans="5:6" x14ac:dyDescent="0.25">
      <c r="E1222" s="61"/>
      <c r="F1222" s="60"/>
    </row>
    <row r="1223" spans="5:6" x14ac:dyDescent="0.25">
      <c r="E1223" s="61"/>
      <c r="F1223" s="60"/>
    </row>
    <row r="1224" spans="5:6" x14ac:dyDescent="0.25">
      <c r="E1224" s="61"/>
      <c r="F1224" s="60"/>
    </row>
    <row r="1225" spans="5:6" x14ac:dyDescent="0.25">
      <c r="E1225" s="61"/>
      <c r="F1225" s="60"/>
    </row>
    <row r="1226" spans="5:6" x14ac:dyDescent="0.25">
      <c r="E1226" s="61"/>
      <c r="F1226" s="60"/>
    </row>
    <row r="1227" spans="5:6" x14ac:dyDescent="0.25">
      <c r="E1227" s="61"/>
      <c r="F1227" s="60"/>
    </row>
    <row r="1228" spans="5:6" x14ac:dyDescent="0.25">
      <c r="E1228" s="61"/>
      <c r="F1228" s="60"/>
    </row>
    <row r="1229" spans="5:6" x14ac:dyDescent="0.25">
      <c r="E1229" s="61"/>
      <c r="F1229" s="60"/>
    </row>
    <row r="1230" spans="5:6" x14ac:dyDescent="0.25">
      <c r="E1230" s="61"/>
      <c r="F1230" s="60"/>
    </row>
    <row r="1231" spans="5:6" x14ac:dyDescent="0.25">
      <c r="E1231" s="61"/>
      <c r="F1231" s="60"/>
    </row>
    <row r="1232" spans="5:6" x14ac:dyDescent="0.25">
      <c r="E1232" s="61"/>
      <c r="F1232" s="60"/>
    </row>
    <row r="1233" spans="5:6" x14ac:dyDescent="0.25">
      <c r="E1233" s="61"/>
      <c r="F1233" s="60"/>
    </row>
    <row r="1234" spans="5:6" x14ac:dyDescent="0.25">
      <c r="E1234" s="61"/>
      <c r="F1234" s="60"/>
    </row>
    <row r="1235" spans="5:6" x14ac:dyDescent="0.25">
      <c r="E1235" s="61"/>
      <c r="F1235" s="60"/>
    </row>
    <row r="1236" spans="5:6" x14ac:dyDescent="0.25">
      <c r="E1236" s="61"/>
      <c r="F1236" s="60"/>
    </row>
    <row r="1237" spans="5:6" x14ac:dyDescent="0.25">
      <c r="E1237" s="61"/>
      <c r="F1237" s="60"/>
    </row>
    <row r="1238" spans="5:6" x14ac:dyDescent="0.25">
      <c r="E1238" s="61"/>
      <c r="F1238" s="60"/>
    </row>
    <row r="1239" spans="5:6" x14ac:dyDescent="0.25">
      <c r="E1239" s="61"/>
      <c r="F1239" s="60"/>
    </row>
    <row r="1240" spans="5:6" x14ac:dyDescent="0.25">
      <c r="E1240" s="61"/>
      <c r="F1240" s="60"/>
    </row>
    <row r="1241" spans="5:6" x14ac:dyDescent="0.25">
      <c r="E1241" s="61"/>
      <c r="F1241" s="60"/>
    </row>
    <row r="1242" spans="5:6" x14ac:dyDescent="0.25">
      <c r="E1242" s="61"/>
      <c r="F1242" s="60"/>
    </row>
    <row r="1243" spans="5:6" x14ac:dyDescent="0.25">
      <c r="E1243" s="61"/>
      <c r="F1243" s="60"/>
    </row>
    <row r="1244" spans="5:6" x14ac:dyDescent="0.25">
      <c r="E1244" s="61"/>
      <c r="F1244" s="60"/>
    </row>
    <row r="1245" spans="5:6" x14ac:dyDescent="0.25">
      <c r="E1245" s="61"/>
      <c r="F1245" s="60"/>
    </row>
    <row r="1246" spans="5:6" x14ac:dyDescent="0.25">
      <c r="E1246" s="61"/>
      <c r="F1246" s="60"/>
    </row>
    <row r="1247" spans="5:6" x14ac:dyDescent="0.25">
      <c r="E1247" s="61"/>
      <c r="F1247" s="60"/>
    </row>
    <row r="1248" spans="5:6" x14ac:dyDescent="0.25">
      <c r="E1248" s="61"/>
      <c r="F1248" s="60"/>
    </row>
    <row r="1249" spans="5:6" x14ac:dyDescent="0.25">
      <c r="E1249" s="61"/>
      <c r="F1249" s="60"/>
    </row>
    <row r="1250" spans="5:6" x14ac:dyDescent="0.25">
      <c r="E1250" s="61"/>
      <c r="F1250" s="60"/>
    </row>
    <row r="1251" spans="5:6" x14ac:dyDescent="0.25">
      <c r="E1251" s="61"/>
      <c r="F1251" s="60"/>
    </row>
    <row r="1252" spans="5:6" x14ac:dyDescent="0.25">
      <c r="E1252" s="61"/>
      <c r="F1252" s="60"/>
    </row>
    <row r="1253" spans="5:6" x14ac:dyDescent="0.25">
      <c r="E1253" s="61"/>
      <c r="F1253" s="60"/>
    </row>
    <row r="1254" spans="5:6" x14ac:dyDescent="0.25">
      <c r="E1254" s="61"/>
      <c r="F1254" s="60"/>
    </row>
    <row r="1255" spans="5:6" x14ac:dyDescent="0.25">
      <c r="E1255" s="61"/>
      <c r="F1255" s="60"/>
    </row>
    <row r="1256" spans="5:6" x14ac:dyDescent="0.25">
      <c r="E1256" s="61"/>
      <c r="F1256" s="60"/>
    </row>
    <row r="1257" spans="5:6" x14ac:dyDescent="0.25">
      <c r="E1257" s="61"/>
      <c r="F1257" s="60"/>
    </row>
    <row r="1258" spans="5:6" x14ac:dyDescent="0.25">
      <c r="E1258" s="61"/>
      <c r="F1258" s="60"/>
    </row>
    <row r="1259" spans="5:6" x14ac:dyDescent="0.25">
      <c r="E1259" s="61"/>
      <c r="F1259" s="60"/>
    </row>
    <row r="1260" spans="5:6" x14ac:dyDescent="0.25">
      <c r="E1260" s="61"/>
      <c r="F1260" s="60"/>
    </row>
    <row r="1261" spans="5:6" x14ac:dyDescent="0.25">
      <c r="E1261" s="61"/>
      <c r="F1261" s="60"/>
    </row>
    <row r="1262" spans="5:6" x14ac:dyDescent="0.25">
      <c r="E1262" s="61"/>
      <c r="F1262" s="60"/>
    </row>
    <row r="1263" spans="5:6" x14ac:dyDescent="0.25">
      <c r="E1263" s="61"/>
      <c r="F1263" s="60"/>
    </row>
    <row r="1264" spans="5:6" x14ac:dyDescent="0.25">
      <c r="E1264" s="61"/>
      <c r="F1264" s="60"/>
    </row>
    <row r="1265" spans="5:6" x14ac:dyDescent="0.25">
      <c r="E1265" s="61"/>
      <c r="F1265" s="60"/>
    </row>
    <row r="1266" spans="5:6" x14ac:dyDescent="0.25">
      <c r="E1266" s="61"/>
      <c r="F1266" s="60"/>
    </row>
    <row r="1267" spans="5:6" x14ac:dyDescent="0.25">
      <c r="E1267" s="61"/>
      <c r="F1267" s="60"/>
    </row>
    <row r="1268" spans="5:6" x14ac:dyDescent="0.25">
      <c r="E1268" s="61"/>
      <c r="F1268" s="60"/>
    </row>
    <row r="1269" spans="5:6" x14ac:dyDescent="0.25">
      <c r="E1269" s="61"/>
      <c r="F1269" s="60"/>
    </row>
    <row r="1270" spans="5:6" x14ac:dyDescent="0.25">
      <c r="E1270" s="61"/>
      <c r="F1270" s="60"/>
    </row>
    <row r="1271" spans="5:6" x14ac:dyDescent="0.25">
      <c r="E1271" s="61"/>
      <c r="F1271" s="60"/>
    </row>
    <row r="1272" spans="5:6" x14ac:dyDescent="0.25">
      <c r="E1272" s="61"/>
      <c r="F1272" s="60"/>
    </row>
    <row r="1273" spans="5:6" x14ac:dyDescent="0.25">
      <c r="E1273" s="61"/>
      <c r="F1273" s="60"/>
    </row>
    <row r="1274" spans="5:6" x14ac:dyDescent="0.25">
      <c r="E1274" s="61"/>
      <c r="F1274" s="60"/>
    </row>
    <row r="1275" spans="5:6" x14ac:dyDescent="0.25">
      <c r="E1275" s="61"/>
      <c r="F1275" s="60"/>
    </row>
    <row r="1276" spans="5:6" x14ac:dyDescent="0.25">
      <c r="E1276" s="61"/>
      <c r="F1276" s="60"/>
    </row>
    <row r="1277" spans="5:6" x14ac:dyDescent="0.25">
      <c r="E1277" s="61"/>
      <c r="F1277" s="60"/>
    </row>
    <row r="1278" spans="5:6" x14ac:dyDescent="0.25">
      <c r="E1278" s="61"/>
      <c r="F1278" s="60"/>
    </row>
    <row r="1279" spans="5:6" x14ac:dyDescent="0.25">
      <c r="E1279" s="61"/>
      <c r="F1279" s="60"/>
    </row>
    <row r="1280" spans="5:6" x14ac:dyDescent="0.25">
      <c r="E1280" s="61"/>
      <c r="F1280" s="60"/>
    </row>
    <row r="1281" spans="5:6" x14ac:dyDescent="0.25">
      <c r="E1281" s="61"/>
      <c r="F1281" s="60"/>
    </row>
    <row r="1282" spans="5:6" x14ac:dyDescent="0.25">
      <c r="E1282" s="61"/>
      <c r="F1282" s="60"/>
    </row>
    <row r="1283" spans="5:6" x14ac:dyDescent="0.25">
      <c r="E1283" s="61"/>
      <c r="F1283" s="60"/>
    </row>
    <row r="1284" spans="5:6" x14ac:dyDescent="0.25">
      <c r="E1284" s="61"/>
      <c r="F1284" s="60"/>
    </row>
    <row r="1285" spans="5:6" x14ac:dyDescent="0.25">
      <c r="E1285" s="61"/>
      <c r="F1285" s="60"/>
    </row>
    <row r="1286" spans="5:6" x14ac:dyDescent="0.25">
      <c r="E1286" s="61"/>
      <c r="F1286" s="60"/>
    </row>
    <row r="1287" spans="5:6" x14ac:dyDescent="0.25">
      <c r="E1287" s="61"/>
      <c r="F1287" s="60"/>
    </row>
    <row r="1288" spans="5:6" x14ac:dyDescent="0.25">
      <c r="E1288" s="61"/>
      <c r="F1288" s="60"/>
    </row>
    <row r="1289" spans="5:6" x14ac:dyDescent="0.25">
      <c r="E1289" s="61"/>
      <c r="F1289" s="60"/>
    </row>
    <row r="1290" spans="5:6" x14ac:dyDescent="0.25">
      <c r="E1290" s="61"/>
      <c r="F1290" s="60"/>
    </row>
    <row r="1291" spans="5:6" x14ac:dyDescent="0.25">
      <c r="E1291" s="61"/>
      <c r="F1291" s="60"/>
    </row>
    <row r="1292" spans="5:6" x14ac:dyDescent="0.25">
      <c r="E1292" s="61"/>
      <c r="F1292" s="60"/>
    </row>
    <row r="1293" spans="5:6" x14ac:dyDescent="0.25">
      <c r="E1293" s="61"/>
      <c r="F1293" s="60"/>
    </row>
    <row r="1294" spans="5:6" x14ac:dyDescent="0.25">
      <c r="E1294" s="61"/>
      <c r="F1294" s="60"/>
    </row>
    <row r="1295" spans="5:6" x14ac:dyDescent="0.25">
      <c r="E1295" s="61"/>
      <c r="F1295" s="60"/>
    </row>
    <row r="1296" spans="5:6" x14ac:dyDescent="0.25">
      <c r="E1296" s="61"/>
      <c r="F1296" s="60"/>
    </row>
    <row r="1297" spans="5:6" x14ac:dyDescent="0.25">
      <c r="E1297" s="61"/>
      <c r="F1297" s="60"/>
    </row>
    <row r="1298" spans="5:6" x14ac:dyDescent="0.25">
      <c r="E1298" s="61"/>
      <c r="F1298" s="60"/>
    </row>
    <row r="1299" spans="5:6" x14ac:dyDescent="0.25">
      <c r="E1299" s="61"/>
      <c r="F1299" s="60"/>
    </row>
    <row r="1300" spans="5:6" x14ac:dyDescent="0.25">
      <c r="E1300" s="61"/>
      <c r="F1300" s="60"/>
    </row>
    <row r="1301" spans="5:6" x14ac:dyDescent="0.25">
      <c r="E1301" s="61"/>
      <c r="F1301" s="60"/>
    </row>
    <row r="1302" spans="5:6" x14ac:dyDescent="0.25">
      <c r="E1302" s="61"/>
      <c r="F1302" s="60"/>
    </row>
    <row r="1303" spans="5:6" x14ac:dyDescent="0.25">
      <c r="E1303" s="61"/>
      <c r="F1303" s="60"/>
    </row>
    <row r="1304" spans="5:6" x14ac:dyDescent="0.25">
      <c r="E1304" s="61"/>
      <c r="F1304" s="60"/>
    </row>
    <row r="1305" spans="5:6" x14ac:dyDescent="0.25">
      <c r="E1305" s="61"/>
      <c r="F1305" s="60"/>
    </row>
    <row r="1306" spans="5:6" x14ac:dyDescent="0.25">
      <c r="E1306" s="61"/>
      <c r="F1306" s="60"/>
    </row>
    <row r="1307" spans="5:6" x14ac:dyDescent="0.25">
      <c r="E1307" s="61"/>
      <c r="F1307" s="60"/>
    </row>
    <row r="1308" spans="5:6" x14ac:dyDescent="0.25">
      <c r="E1308" s="61"/>
      <c r="F1308" s="60"/>
    </row>
    <row r="1309" spans="5:6" x14ac:dyDescent="0.25">
      <c r="E1309" s="61"/>
      <c r="F1309" s="60"/>
    </row>
    <row r="1310" spans="5:6" x14ac:dyDescent="0.25">
      <c r="E1310" s="61"/>
      <c r="F1310" s="60"/>
    </row>
    <row r="1311" spans="5:6" x14ac:dyDescent="0.25">
      <c r="E1311" s="61"/>
      <c r="F1311" s="60"/>
    </row>
    <row r="1312" spans="5:6" x14ac:dyDescent="0.25">
      <c r="E1312" s="61"/>
      <c r="F1312" s="60"/>
    </row>
    <row r="1313" spans="5:6" x14ac:dyDescent="0.25">
      <c r="E1313" s="61"/>
      <c r="F1313" s="60"/>
    </row>
    <row r="1314" spans="5:6" x14ac:dyDescent="0.25">
      <c r="E1314" s="61"/>
      <c r="F1314" s="60"/>
    </row>
    <row r="1315" spans="5:6" x14ac:dyDescent="0.25">
      <c r="E1315" s="61"/>
      <c r="F1315" s="60"/>
    </row>
    <row r="1316" spans="5:6" x14ac:dyDescent="0.25">
      <c r="E1316" s="61"/>
      <c r="F1316" s="60"/>
    </row>
    <row r="1317" spans="5:6" x14ac:dyDescent="0.25">
      <c r="E1317" s="61"/>
      <c r="F1317" s="60"/>
    </row>
    <row r="1318" spans="5:6" x14ac:dyDescent="0.25">
      <c r="E1318" s="61"/>
      <c r="F1318" s="60"/>
    </row>
    <row r="1319" spans="5:6" x14ac:dyDescent="0.25">
      <c r="E1319" s="61"/>
      <c r="F1319" s="60"/>
    </row>
    <row r="1320" spans="5:6" x14ac:dyDescent="0.25">
      <c r="E1320" s="61"/>
      <c r="F1320" s="60"/>
    </row>
    <row r="1321" spans="5:6" x14ac:dyDescent="0.25">
      <c r="E1321" s="61"/>
      <c r="F1321" s="60"/>
    </row>
    <row r="1322" spans="5:6" x14ac:dyDescent="0.25">
      <c r="E1322" s="61"/>
      <c r="F1322" s="60"/>
    </row>
    <row r="1323" spans="5:6" x14ac:dyDescent="0.25">
      <c r="E1323" s="61"/>
      <c r="F1323" s="60"/>
    </row>
    <row r="1324" spans="5:6" x14ac:dyDescent="0.25">
      <c r="E1324" s="61"/>
      <c r="F1324" s="60"/>
    </row>
    <row r="1325" spans="5:6" x14ac:dyDescent="0.25">
      <c r="E1325" s="61"/>
      <c r="F1325" s="60"/>
    </row>
    <row r="1326" spans="5:6" x14ac:dyDescent="0.25">
      <c r="E1326" s="61"/>
      <c r="F1326" s="60"/>
    </row>
    <row r="1327" spans="5:6" x14ac:dyDescent="0.25">
      <c r="E1327" s="61"/>
      <c r="F1327" s="60"/>
    </row>
    <row r="1328" spans="5:6" x14ac:dyDescent="0.25">
      <c r="E1328" s="61"/>
      <c r="F1328" s="60"/>
    </row>
    <row r="1329" spans="5:6" x14ac:dyDescent="0.25">
      <c r="E1329" s="61"/>
      <c r="F1329" s="60"/>
    </row>
    <row r="1330" spans="5:6" x14ac:dyDescent="0.25">
      <c r="E1330" s="61"/>
      <c r="F1330" s="60"/>
    </row>
    <row r="1331" spans="5:6" x14ac:dyDescent="0.25">
      <c r="E1331" s="61"/>
      <c r="F1331" s="60"/>
    </row>
    <row r="1332" spans="5:6" x14ac:dyDescent="0.25">
      <c r="E1332" s="61"/>
      <c r="F1332" s="60"/>
    </row>
    <row r="1333" spans="5:6" x14ac:dyDescent="0.25">
      <c r="E1333" s="61"/>
      <c r="F1333" s="60"/>
    </row>
    <row r="1334" spans="5:6" x14ac:dyDescent="0.25">
      <c r="E1334" s="61"/>
      <c r="F1334" s="60"/>
    </row>
    <row r="1335" spans="5:6" x14ac:dyDescent="0.25">
      <c r="E1335" s="61"/>
      <c r="F1335" s="60"/>
    </row>
    <row r="1336" spans="5:6" x14ac:dyDescent="0.25">
      <c r="E1336" s="61"/>
      <c r="F1336" s="60"/>
    </row>
    <row r="1337" spans="5:6" x14ac:dyDescent="0.25">
      <c r="E1337" s="61"/>
      <c r="F1337" s="60"/>
    </row>
    <row r="1338" spans="5:6" x14ac:dyDescent="0.25">
      <c r="E1338" s="61"/>
      <c r="F1338" s="60"/>
    </row>
    <row r="1339" spans="5:6" x14ac:dyDescent="0.25">
      <c r="E1339" s="61"/>
      <c r="F1339" s="60"/>
    </row>
    <row r="1340" spans="5:6" x14ac:dyDescent="0.25">
      <c r="E1340" s="61"/>
      <c r="F1340" s="60"/>
    </row>
    <row r="1341" spans="5:6" x14ac:dyDescent="0.25">
      <c r="E1341" s="61"/>
      <c r="F1341" s="60"/>
    </row>
    <row r="1342" spans="5:6" x14ac:dyDescent="0.25">
      <c r="E1342" s="61"/>
      <c r="F1342" s="60"/>
    </row>
    <row r="1343" spans="5:6" x14ac:dyDescent="0.25">
      <c r="E1343" s="61"/>
      <c r="F1343" s="60"/>
    </row>
    <row r="1344" spans="5:6" x14ac:dyDescent="0.25">
      <c r="E1344" s="61"/>
      <c r="F1344" s="60"/>
    </row>
    <row r="1345" spans="5:6" x14ac:dyDescent="0.25">
      <c r="E1345" s="61"/>
      <c r="F1345" s="60"/>
    </row>
    <row r="1346" spans="5:6" x14ac:dyDescent="0.25">
      <c r="E1346" s="61"/>
      <c r="F1346" s="60"/>
    </row>
    <row r="1347" spans="5:6" x14ac:dyDescent="0.25">
      <c r="E1347" s="61"/>
      <c r="F1347" s="60"/>
    </row>
    <row r="1348" spans="5:6" x14ac:dyDescent="0.25">
      <c r="E1348" s="61"/>
      <c r="F1348" s="60"/>
    </row>
    <row r="1349" spans="5:6" x14ac:dyDescent="0.25">
      <c r="E1349" s="61"/>
      <c r="F1349" s="60"/>
    </row>
    <row r="1350" spans="5:6" x14ac:dyDescent="0.25">
      <c r="E1350" s="61"/>
      <c r="F1350" s="60"/>
    </row>
    <row r="1351" spans="5:6" x14ac:dyDescent="0.25">
      <c r="E1351" s="61"/>
      <c r="F1351" s="60"/>
    </row>
    <row r="1352" spans="5:6" x14ac:dyDescent="0.25">
      <c r="E1352" s="61"/>
      <c r="F1352" s="60"/>
    </row>
    <row r="1353" spans="5:6" x14ac:dyDescent="0.25">
      <c r="E1353" s="61"/>
      <c r="F1353" s="60"/>
    </row>
    <row r="1354" spans="5:6" x14ac:dyDescent="0.25">
      <c r="E1354" s="61"/>
      <c r="F1354" s="60"/>
    </row>
    <row r="1355" spans="5:6" x14ac:dyDescent="0.25">
      <c r="E1355" s="61"/>
      <c r="F1355" s="60"/>
    </row>
    <row r="1356" spans="5:6" x14ac:dyDescent="0.25">
      <c r="E1356" s="61"/>
      <c r="F1356" s="60"/>
    </row>
    <row r="1357" spans="5:6" x14ac:dyDescent="0.25">
      <c r="E1357" s="61"/>
      <c r="F1357" s="60"/>
    </row>
    <row r="1358" spans="5:6" x14ac:dyDescent="0.25">
      <c r="E1358" s="61"/>
      <c r="F1358" s="60"/>
    </row>
    <row r="1359" spans="5:6" x14ac:dyDescent="0.25">
      <c r="E1359" s="61"/>
      <c r="F1359" s="60"/>
    </row>
    <row r="1360" spans="5:6" x14ac:dyDescent="0.25">
      <c r="E1360" s="61"/>
      <c r="F1360" s="60"/>
    </row>
    <row r="1361" spans="5:6" x14ac:dyDescent="0.25">
      <c r="E1361" s="61"/>
      <c r="F1361" s="60"/>
    </row>
    <row r="1362" spans="5:6" x14ac:dyDescent="0.25">
      <c r="E1362" s="61"/>
      <c r="F1362" s="60"/>
    </row>
    <row r="1363" spans="5:6" x14ac:dyDescent="0.25">
      <c r="E1363" s="61"/>
      <c r="F1363" s="60"/>
    </row>
    <row r="1364" spans="5:6" x14ac:dyDescent="0.25">
      <c r="E1364" s="61"/>
      <c r="F1364" s="60"/>
    </row>
    <row r="1365" spans="5:6" x14ac:dyDescent="0.25">
      <c r="E1365" s="61"/>
      <c r="F1365" s="60"/>
    </row>
    <row r="1366" spans="5:6" x14ac:dyDescent="0.25">
      <c r="E1366" s="61"/>
      <c r="F1366" s="60"/>
    </row>
    <row r="1367" spans="5:6" x14ac:dyDescent="0.25">
      <c r="E1367" s="61"/>
      <c r="F1367" s="60"/>
    </row>
    <row r="1368" spans="5:6" x14ac:dyDescent="0.25">
      <c r="E1368" s="61"/>
      <c r="F1368" s="60"/>
    </row>
    <row r="1369" spans="5:6" x14ac:dyDescent="0.25">
      <c r="E1369" s="61"/>
      <c r="F1369" s="60"/>
    </row>
    <row r="1370" spans="5:6" x14ac:dyDescent="0.25">
      <c r="E1370" s="61"/>
      <c r="F1370" s="60"/>
    </row>
    <row r="1371" spans="5:6" x14ac:dyDescent="0.25">
      <c r="E1371" s="61"/>
      <c r="F1371" s="60"/>
    </row>
    <row r="1372" spans="5:6" x14ac:dyDescent="0.25">
      <c r="E1372" s="61"/>
      <c r="F1372" s="60"/>
    </row>
    <row r="1373" spans="5:6" x14ac:dyDescent="0.25">
      <c r="E1373" s="61"/>
      <c r="F1373" s="60"/>
    </row>
    <row r="1374" spans="5:6" x14ac:dyDescent="0.25">
      <c r="E1374" s="61"/>
      <c r="F1374" s="60"/>
    </row>
    <row r="1375" spans="5:6" x14ac:dyDescent="0.25">
      <c r="E1375" s="61"/>
      <c r="F1375" s="60"/>
    </row>
    <row r="1376" spans="5:6" x14ac:dyDescent="0.25">
      <c r="E1376" s="61"/>
      <c r="F1376" s="60"/>
    </row>
    <row r="1377" spans="5:6" x14ac:dyDescent="0.25">
      <c r="E1377" s="61"/>
      <c r="F1377" s="60"/>
    </row>
    <row r="1378" spans="5:6" x14ac:dyDescent="0.25">
      <c r="E1378" s="61"/>
      <c r="F1378" s="60"/>
    </row>
    <row r="1379" spans="5:6" x14ac:dyDescent="0.25">
      <c r="E1379" s="61"/>
      <c r="F1379" s="60"/>
    </row>
    <row r="1380" spans="5:6" x14ac:dyDescent="0.25">
      <c r="E1380" s="61"/>
      <c r="F1380" s="60"/>
    </row>
    <row r="1381" spans="5:6" x14ac:dyDescent="0.25">
      <c r="E1381" s="61"/>
      <c r="F1381" s="60"/>
    </row>
    <row r="1382" spans="5:6" x14ac:dyDescent="0.25">
      <c r="E1382" s="61"/>
      <c r="F1382" s="60"/>
    </row>
    <row r="1383" spans="5:6" x14ac:dyDescent="0.25">
      <c r="E1383" s="61"/>
      <c r="F1383" s="60"/>
    </row>
    <row r="1384" spans="5:6" x14ac:dyDescent="0.25">
      <c r="E1384" s="61"/>
      <c r="F1384" s="60"/>
    </row>
    <row r="1385" spans="5:6" x14ac:dyDescent="0.25">
      <c r="E1385" s="61"/>
      <c r="F1385" s="60"/>
    </row>
    <row r="1386" spans="5:6" x14ac:dyDescent="0.25">
      <c r="E1386" s="61"/>
      <c r="F1386" s="60"/>
    </row>
    <row r="1387" spans="5:6" x14ac:dyDescent="0.25">
      <c r="E1387" s="61"/>
      <c r="F1387" s="60"/>
    </row>
    <row r="1388" spans="5:6" x14ac:dyDescent="0.25">
      <c r="E1388" s="61"/>
      <c r="F1388" s="60"/>
    </row>
    <row r="1389" spans="5:6" x14ac:dyDescent="0.25">
      <c r="E1389" s="61"/>
      <c r="F1389" s="60"/>
    </row>
    <row r="1390" spans="5:6" x14ac:dyDescent="0.25">
      <c r="E1390" s="61"/>
      <c r="F1390" s="60"/>
    </row>
    <row r="1391" spans="5:6" x14ac:dyDescent="0.25">
      <c r="E1391" s="61"/>
      <c r="F1391" s="60"/>
    </row>
    <row r="1392" spans="5:6" x14ac:dyDescent="0.25">
      <c r="E1392" s="61"/>
      <c r="F1392" s="60"/>
    </row>
    <row r="1393" spans="5:6" x14ac:dyDescent="0.25">
      <c r="E1393" s="61"/>
      <c r="F1393" s="60"/>
    </row>
    <row r="1394" spans="5:6" x14ac:dyDescent="0.25">
      <c r="E1394" s="61"/>
      <c r="F1394" s="60"/>
    </row>
    <row r="1395" spans="5:6" x14ac:dyDescent="0.25">
      <c r="E1395" s="61"/>
      <c r="F1395" s="60"/>
    </row>
    <row r="1396" spans="5:6" x14ac:dyDescent="0.25">
      <c r="E1396" s="61"/>
      <c r="F1396" s="60"/>
    </row>
    <row r="1397" spans="5:6" x14ac:dyDescent="0.25">
      <c r="E1397" s="61"/>
      <c r="F1397" s="60"/>
    </row>
    <row r="1398" spans="5:6" x14ac:dyDescent="0.25">
      <c r="E1398" s="61"/>
      <c r="F1398" s="60"/>
    </row>
    <row r="1399" spans="5:6" x14ac:dyDescent="0.25">
      <c r="E1399" s="61"/>
      <c r="F1399" s="60"/>
    </row>
    <row r="1400" spans="5:6" x14ac:dyDescent="0.25">
      <c r="E1400" s="61"/>
      <c r="F1400" s="60"/>
    </row>
    <row r="1401" spans="5:6" x14ac:dyDescent="0.25">
      <c r="E1401" s="61"/>
      <c r="F1401" s="60"/>
    </row>
    <row r="1402" spans="5:6" x14ac:dyDescent="0.25">
      <c r="E1402" s="61"/>
      <c r="F1402" s="60"/>
    </row>
    <row r="1403" spans="5:6" x14ac:dyDescent="0.25">
      <c r="E1403" s="61"/>
      <c r="F1403" s="60"/>
    </row>
    <row r="1404" spans="5:6" x14ac:dyDescent="0.25">
      <c r="E1404" s="61"/>
      <c r="F1404" s="60"/>
    </row>
    <row r="1405" spans="5:6" x14ac:dyDescent="0.25">
      <c r="E1405" s="61"/>
      <c r="F1405" s="60"/>
    </row>
    <row r="1406" spans="5:6" x14ac:dyDescent="0.25">
      <c r="E1406" s="61"/>
      <c r="F1406" s="60"/>
    </row>
    <row r="1407" spans="5:6" x14ac:dyDescent="0.25">
      <c r="E1407" s="61"/>
      <c r="F1407" s="60"/>
    </row>
    <row r="1408" spans="5:6" x14ac:dyDescent="0.25">
      <c r="E1408" s="61"/>
      <c r="F1408" s="60"/>
    </row>
    <row r="1409" spans="5:6" x14ac:dyDescent="0.25">
      <c r="E1409" s="61"/>
      <c r="F1409" s="60"/>
    </row>
    <row r="1410" spans="5:6" x14ac:dyDescent="0.25">
      <c r="E1410" s="61"/>
      <c r="F1410" s="60"/>
    </row>
    <row r="1411" spans="5:6" x14ac:dyDescent="0.25">
      <c r="E1411" s="61"/>
      <c r="F1411" s="60"/>
    </row>
    <row r="1412" spans="5:6" x14ac:dyDescent="0.25">
      <c r="E1412" s="61"/>
      <c r="F1412" s="60"/>
    </row>
    <row r="1413" spans="5:6" x14ac:dyDescent="0.25">
      <c r="E1413" s="61"/>
      <c r="F1413" s="60"/>
    </row>
    <row r="1414" spans="5:6" x14ac:dyDescent="0.25">
      <c r="E1414" s="61"/>
      <c r="F1414" s="60"/>
    </row>
    <row r="1415" spans="5:6" x14ac:dyDescent="0.25">
      <c r="E1415" s="61"/>
      <c r="F1415" s="60"/>
    </row>
    <row r="1416" spans="5:6" x14ac:dyDescent="0.25">
      <c r="E1416" s="61"/>
      <c r="F1416" s="60"/>
    </row>
    <row r="1417" spans="5:6" x14ac:dyDescent="0.25">
      <c r="E1417" s="61"/>
      <c r="F1417" s="60"/>
    </row>
    <row r="1418" spans="5:6" x14ac:dyDescent="0.25">
      <c r="E1418" s="61"/>
      <c r="F1418" s="60"/>
    </row>
    <row r="1419" spans="5:6" x14ac:dyDescent="0.25">
      <c r="E1419" s="61"/>
      <c r="F1419" s="60"/>
    </row>
    <row r="1420" spans="5:6" x14ac:dyDescent="0.25">
      <c r="E1420" s="61"/>
      <c r="F1420" s="60"/>
    </row>
    <row r="1421" spans="5:6" x14ac:dyDescent="0.25">
      <c r="E1421" s="61"/>
      <c r="F1421" s="60"/>
    </row>
    <row r="1422" spans="5:6" x14ac:dyDescent="0.25">
      <c r="E1422" s="61"/>
      <c r="F1422" s="60"/>
    </row>
    <row r="1423" spans="5:6" x14ac:dyDescent="0.25">
      <c r="E1423" s="61"/>
      <c r="F1423" s="60"/>
    </row>
    <row r="1424" spans="5:6" x14ac:dyDescent="0.25">
      <c r="E1424" s="61"/>
      <c r="F1424" s="60"/>
    </row>
    <row r="1425" spans="5:6" x14ac:dyDescent="0.25">
      <c r="E1425" s="61"/>
      <c r="F1425" s="60"/>
    </row>
    <row r="1426" spans="5:6" x14ac:dyDescent="0.25">
      <c r="E1426" s="61"/>
      <c r="F1426" s="60"/>
    </row>
    <row r="1427" spans="5:6" x14ac:dyDescent="0.25">
      <c r="E1427" s="61"/>
      <c r="F1427" s="60"/>
    </row>
    <row r="1428" spans="5:6" x14ac:dyDescent="0.25">
      <c r="E1428" s="61"/>
      <c r="F1428" s="60"/>
    </row>
    <row r="1429" spans="5:6" x14ac:dyDescent="0.25">
      <c r="E1429" s="61"/>
      <c r="F1429" s="60"/>
    </row>
    <row r="1430" spans="5:6" x14ac:dyDescent="0.25">
      <c r="E1430" s="61"/>
      <c r="F1430" s="60"/>
    </row>
    <row r="1431" spans="5:6" x14ac:dyDescent="0.25">
      <c r="E1431" s="61"/>
      <c r="F1431" s="60"/>
    </row>
    <row r="1432" spans="5:6" x14ac:dyDescent="0.25">
      <c r="E1432" s="61"/>
      <c r="F1432" s="60"/>
    </row>
    <row r="1433" spans="5:6" x14ac:dyDescent="0.25">
      <c r="E1433" s="61"/>
      <c r="F1433" s="60"/>
    </row>
    <row r="1434" spans="5:6" x14ac:dyDescent="0.25">
      <c r="E1434" s="61"/>
      <c r="F1434" s="60"/>
    </row>
    <row r="1435" spans="5:6" x14ac:dyDescent="0.25">
      <c r="E1435" s="61"/>
      <c r="F1435" s="60"/>
    </row>
    <row r="1436" spans="5:6" x14ac:dyDescent="0.25">
      <c r="E1436" s="61"/>
      <c r="F1436" s="60"/>
    </row>
    <row r="1437" spans="5:6" x14ac:dyDescent="0.25">
      <c r="E1437" s="61"/>
      <c r="F1437" s="60"/>
    </row>
    <row r="1438" spans="5:6" x14ac:dyDescent="0.25">
      <c r="E1438" s="61"/>
      <c r="F1438" s="60"/>
    </row>
    <row r="1439" spans="5:6" x14ac:dyDescent="0.25">
      <c r="E1439" s="61"/>
      <c r="F1439" s="60"/>
    </row>
    <row r="1440" spans="5:6" x14ac:dyDescent="0.25">
      <c r="E1440" s="61"/>
      <c r="F1440" s="60"/>
    </row>
    <row r="1441" spans="5:6" x14ac:dyDescent="0.25">
      <c r="E1441" s="61"/>
      <c r="F1441" s="60"/>
    </row>
    <row r="1442" spans="5:6" x14ac:dyDescent="0.25">
      <c r="E1442" s="61"/>
      <c r="F1442" s="60"/>
    </row>
    <row r="1443" spans="5:6" x14ac:dyDescent="0.25">
      <c r="E1443" s="61"/>
      <c r="F1443" s="60"/>
    </row>
    <row r="1444" spans="5:6" x14ac:dyDescent="0.25">
      <c r="E1444" s="61"/>
      <c r="F1444" s="60"/>
    </row>
    <row r="1445" spans="5:6" x14ac:dyDescent="0.25">
      <c r="E1445" s="61"/>
      <c r="F1445" s="60"/>
    </row>
    <row r="1446" spans="5:6" x14ac:dyDescent="0.25">
      <c r="E1446" s="61"/>
      <c r="F1446" s="60"/>
    </row>
    <row r="1447" spans="5:6" x14ac:dyDescent="0.25">
      <c r="E1447" s="61"/>
      <c r="F1447" s="60"/>
    </row>
    <row r="1448" spans="5:6" x14ac:dyDescent="0.25">
      <c r="E1448" s="61"/>
      <c r="F1448" s="60"/>
    </row>
    <row r="1449" spans="5:6" x14ac:dyDescent="0.25">
      <c r="E1449" s="61"/>
      <c r="F1449" s="60"/>
    </row>
    <row r="1450" spans="5:6" x14ac:dyDescent="0.25">
      <c r="E1450" s="61"/>
      <c r="F1450" s="60"/>
    </row>
    <row r="1451" spans="5:6" x14ac:dyDescent="0.25">
      <c r="E1451" s="61"/>
      <c r="F1451" s="60"/>
    </row>
    <row r="1452" spans="5:6" x14ac:dyDescent="0.25">
      <c r="E1452" s="61"/>
      <c r="F1452" s="60"/>
    </row>
    <row r="1453" spans="5:6" x14ac:dyDescent="0.25">
      <c r="E1453" s="61"/>
      <c r="F1453" s="60"/>
    </row>
    <row r="1454" spans="5:6" x14ac:dyDescent="0.25">
      <c r="E1454" s="61"/>
      <c r="F1454" s="60"/>
    </row>
    <row r="1455" spans="5:6" x14ac:dyDescent="0.25">
      <c r="E1455" s="61"/>
      <c r="F1455" s="60"/>
    </row>
    <row r="1456" spans="5:6" x14ac:dyDescent="0.25">
      <c r="E1456" s="61"/>
      <c r="F1456" s="60"/>
    </row>
    <row r="1457" spans="5:6" x14ac:dyDescent="0.25">
      <c r="E1457" s="61"/>
      <c r="F1457" s="60"/>
    </row>
    <row r="1458" spans="5:6" x14ac:dyDescent="0.25">
      <c r="E1458" s="61"/>
      <c r="F1458" s="60"/>
    </row>
    <row r="1459" spans="5:6" x14ac:dyDescent="0.25">
      <c r="E1459" s="61"/>
      <c r="F1459" s="60"/>
    </row>
    <row r="1460" spans="5:6" x14ac:dyDescent="0.25">
      <c r="E1460" s="61"/>
      <c r="F1460" s="60"/>
    </row>
    <row r="1461" spans="5:6" x14ac:dyDescent="0.25">
      <c r="E1461" s="61"/>
      <c r="F1461" s="60"/>
    </row>
    <row r="1462" spans="5:6" x14ac:dyDescent="0.25">
      <c r="E1462" s="61"/>
      <c r="F1462" s="60"/>
    </row>
    <row r="1463" spans="5:6" x14ac:dyDescent="0.25">
      <c r="E1463" s="61"/>
      <c r="F1463" s="60"/>
    </row>
    <row r="1464" spans="5:6" x14ac:dyDescent="0.25">
      <c r="E1464" s="61"/>
      <c r="F1464" s="60"/>
    </row>
    <row r="1465" spans="5:6" x14ac:dyDescent="0.25">
      <c r="E1465" s="61"/>
      <c r="F1465" s="60"/>
    </row>
    <row r="1466" spans="5:6" x14ac:dyDescent="0.25">
      <c r="E1466" s="61"/>
      <c r="F1466" s="60"/>
    </row>
    <row r="1467" spans="5:6" x14ac:dyDescent="0.25">
      <c r="E1467" s="61"/>
      <c r="F1467" s="60"/>
    </row>
    <row r="1468" spans="5:6" x14ac:dyDescent="0.25">
      <c r="E1468" s="61"/>
      <c r="F1468" s="60"/>
    </row>
    <row r="1469" spans="5:6" x14ac:dyDescent="0.25">
      <c r="E1469" s="61"/>
      <c r="F1469" s="60"/>
    </row>
    <row r="1470" spans="5:6" x14ac:dyDescent="0.25">
      <c r="E1470" s="61"/>
      <c r="F1470" s="60"/>
    </row>
    <row r="1471" spans="5:6" x14ac:dyDescent="0.25">
      <c r="E1471" s="61"/>
      <c r="F1471" s="60"/>
    </row>
    <row r="1472" spans="5:6" x14ac:dyDescent="0.25">
      <c r="E1472" s="61"/>
      <c r="F1472" s="60"/>
    </row>
    <row r="1473" spans="5:6" x14ac:dyDescent="0.25">
      <c r="E1473" s="61"/>
      <c r="F1473" s="60"/>
    </row>
    <row r="1474" spans="5:6" x14ac:dyDescent="0.25">
      <c r="E1474" s="61"/>
      <c r="F1474" s="60"/>
    </row>
    <row r="1475" spans="5:6" x14ac:dyDescent="0.25">
      <c r="E1475" s="61"/>
      <c r="F1475" s="60"/>
    </row>
    <row r="1476" spans="5:6" x14ac:dyDescent="0.25">
      <c r="E1476" s="61"/>
      <c r="F1476" s="60"/>
    </row>
    <row r="1477" spans="5:6" x14ac:dyDescent="0.25">
      <c r="E1477" s="61"/>
      <c r="F1477" s="60"/>
    </row>
    <row r="1478" spans="5:6" x14ac:dyDescent="0.25">
      <c r="E1478" s="61"/>
      <c r="F1478" s="60"/>
    </row>
    <row r="1479" spans="5:6" x14ac:dyDescent="0.25">
      <c r="E1479" s="61"/>
      <c r="F1479" s="60"/>
    </row>
    <row r="1480" spans="5:6" x14ac:dyDescent="0.25">
      <c r="E1480" s="61"/>
      <c r="F1480" s="60"/>
    </row>
    <row r="1481" spans="5:6" x14ac:dyDescent="0.25">
      <c r="E1481" s="61"/>
      <c r="F1481" s="60"/>
    </row>
    <row r="1482" spans="5:6" x14ac:dyDescent="0.25">
      <c r="E1482" s="61"/>
      <c r="F1482" s="60"/>
    </row>
    <row r="1483" spans="5:6" x14ac:dyDescent="0.25">
      <c r="E1483" s="61"/>
      <c r="F1483" s="60"/>
    </row>
    <row r="1484" spans="5:6" x14ac:dyDescent="0.25">
      <c r="E1484" s="61"/>
      <c r="F1484" s="60"/>
    </row>
    <row r="1485" spans="5:6" x14ac:dyDescent="0.25">
      <c r="E1485" s="61"/>
      <c r="F1485" s="60"/>
    </row>
    <row r="1486" spans="5:6" x14ac:dyDescent="0.25">
      <c r="E1486" s="61"/>
      <c r="F1486" s="60"/>
    </row>
    <row r="1487" spans="5:6" x14ac:dyDescent="0.25">
      <c r="E1487" s="61"/>
      <c r="F1487" s="60"/>
    </row>
    <row r="1488" spans="5:6" x14ac:dyDescent="0.25">
      <c r="E1488" s="61"/>
      <c r="F1488" s="60"/>
    </row>
    <row r="1489" spans="5:6" x14ac:dyDescent="0.25">
      <c r="E1489" s="61"/>
      <c r="F1489" s="60"/>
    </row>
    <row r="1490" spans="5:6" x14ac:dyDescent="0.25">
      <c r="E1490" s="61"/>
      <c r="F1490" s="60"/>
    </row>
    <row r="1491" spans="5:6" x14ac:dyDescent="0.25">
      <c r="E1491" s="61"/>
      <c r="F1491" s="60"/>
    </row>
    <row r="1492" spans="5:6" x14ac:dyDescent="0.25">
      <c r="E1492" s="61"/>
      <c r="F1492" s="60"/>
    </row>
    <row r="1493" spans="5:6" x14ac:dyDescent="0.25">
      <c r="E1493" s="61"/>
      <c r="F1493" s="60"/>
    </row>
    <row r="1494" spans="5:6" x14ac:dyDescent="0.25">
      <c r="E1494" s="61"/>
      <c r="F1494" s="60"/>
    </row>
    <row r="1495" spans="5:6" x14ac:dyDescent="0.25">
      <c r="E1495" s="61"/>
      <c r="F1495" s="60"/>
    </row>
    <row r="1496" spans="5:6" x14ac:dyDescent="0.25">
      <c r="E1496" s="61"/>
      <c r="F1496" s="60"/>
    </row>
    <row r="1497" spans="5:6" x14ac:dyDescent="0.25">
      <c r="E1497" s="61"/>
      <c r="F1497" s="60"/>
    </row>
    <row r="1498" spans="5:6" x14ac:dyDescent="0.25">
      <c r="E1498" s="61"/>
      <c r="F1498" s="60"/>
    </row>
    <row r="1499" spans="5:6" x14ac:dyDescent="0.25">
      <c r="E1499" s="61"/>
      <c r="F1499" s="60"/>
    </row>
    <row r="1500" spans="5:6" x14ac:dyDescent="0.25">
      <c r="E1500" s="61"/>
      <c r="F1500" s="60"/>
    </row>
    <row r="1501" spans="5:6" x14ac:dyDescent="0.25">
      <c r="E1501" s="61"/>
      <c r="F1501" s="60"/>
    </row>
    <row r="1502" spans="5:6" x14ac:dyDescent="0.25">
      <c r="E1502" s="61"/>
      <c r="F1502" s="60"/>
    </row>
    <row r="1503" spans="5:6" x14ac:dyDescent="0.25">
      <c r="E1503" s="61"/>
      <c r="F1503" s="60"/>
    </row>
    <row r="1504" spans="5:6" x14ac:dyDescent="0.25">
      <c r="E1504" s="61"/>
      <c r="F1504" s="60"/>
    </row>
    <row r="1505" spans="5:6" x14ac:dyDescent="0.25">
      <c r="E1505" s="61"/>
      <c r="F1505" s="60"/>
    </row>
    <row r="1506" spans="5:6" x14ac:dyDescent="0.25">
      <c r="E1506" s="61"/>
      <c r="F1506" s="60"/>
    </row>
    <row r="1507" spans="5:6" x14ac:dyDescent="0.25">
      <c r="E1507" s="61"/>
      <c r="F1507" s="60"/>
    </row>
    <row r="1508" spans="5:6" x14ac:dyDescent="0.25">
      <c r="E1508" s="61"/>
      <c r="F1508" s="60"/>
    </row>
    <row r="1509" spans="5:6" x14ac:dyDescent="0.25">
      <c r="E1509" s="61"/>
      <c r="F1509" s="60"/>
    </row>
    <row r="1510" spans="5:6" x14ac:dyDescent="0.25">
      <c r="E1510" s="61"/>
      <c r="F1510" s="60"/>
    </row>
    <row r="1511" spans="5:6" x14ac:dyDescent="0.25">
      <c r="E1511" s="61"/>
      <c r="F1511" s="60"/>
    </row>
    <row r="1512" spans="5:6" x14ac:dyDescent="0.25">
      <c r="E1512" s="61"/>
      <c r="F1512" s="60"/>
    </row>
    <row r="1513" spans="5:6" x14ac:dyDescent="0.25">
      <c r="E1513" s="61"/>
      <c r="F1513" s="60"/>
    </row>
    <row r="1514" spans="5:6" x14ac:dyDescent="0.25">
      <c r="E1514" s="61"/>
      <c r="F1514" s="60"/>
    </row>
    <row r="1515" spans="5:6" x14ac:dyDescent="0.25">
      <c r="E1515" s="61"/>
      <c r="F1515" s="60"/>
    </row>
    <row r="1516" spans="5:6" x14ac:dyDescent="0.25">
      <c r="E1516" s="61"/>
      <c r="F1516" s="60"/>
    </row>
    <row r="1517" spans="5:6" x14ac:dyDescent="0.25">
      <c r="E1517" s="61"/>
      <c r="F1517" s="60"/>
    </row>
    <row r="1518" spans="5:6" x14ac:dyDescent="0.25">
      <c r="E1518" s="61"/>
      <c r="F1518" s="60"/>
    </row>
    <row r="1519" spans="5:6" x14ac:dyDescent="0.25">
      <c r="E1519" s="61"/>
      <c r="F1519" s="60"/>
    </row>
    <row r="1520" spans="5:6" x14ac:dyDescent="0.25">
      <c r="E1520" s="61"/>
      <c r="F1520" s="60"/>
    </row>
    <row r="1521" spans="5:6" x14ac:dyDescent="0.25">
      <c r="E1521" s="61"/>
      <c r="F1521" s="60"/>
    </row>
    <row r="1522" spans="5:6" x14ac:dyDescent="0.25">
      <c r="E1522" s="61"/>
      <c r="F1522" s="60"/>
    </row>
    <row r="1523" spans="5:6" x14ac:dyDescent="0.25">
      <c r="E1523" s="61"/>
      <c r="F1523" s="60"/>
    </row>
    <row r="1524" spans="5:6" x14ac:dyDescent="0.25">
      <c r="E1524" s="61"/>
      <c r="F1524" s="60"/>
    </row>
    <row r="1525" spans="5:6" x14ac:dyDescent="0.25">
      <c r="E1525" s="61"/>
      <c r="F1525" s="60"/>
    </row>
    <row r="1526" spans="5:6" x14ac:dyDescent="0.25">
      <c r="E1526" s="61"/>
      <c r="F1526" s="60"/>
    </row>
    <row r="1527" spans="5:6" x14ac:dyDescent="0.25">
      <c r="E1527" s="61"/>
      <c r="F1527" s="60"/>
    </row>
    <row r="1528" spans="5:6" x14ac:dyDescent="0.25">
      <c r="E1528" s="61"/>
      <c r="F1528" s="60"/>
    </row>
    <row r="1529" spans="5:6" x14ac:dyDescent="0.25">
      <c r="E1529" s="61"/>
      <c r="F1529" s="60"/>
    </row>
    <row r="1530" spans="5:6" x14ac:dyDescent="0.25">
      <c r="E1530" s="61"/>
      <c r="F1530" s="60"/>
    </row>
    <row r="1531" spans="5:6" x14ac:dyDescent="0.25">
      <c r="E1531" s="61"/>
      <c r="F1531" s="60"/>
    </row>
    <row r="1532" spans="5:6" x14ac:dyDescent="0.25">
      <c r="E1532" s="61"/>
      <c r="F1532" s="60"/>
    </row>
    <row r="1533" spans="5:6" x14ac:dyDescent="0.25">
      <c r="E1533" s="61"/>
      <c r="F1533" s="60"/>
    </row>
    <row r="1534" spans="5:6" x14ac:dyDescent="0.25">
      <c r="E1534" s="61"/>
      <c r="F1534" s="60"/>
    </row>
    <row r="1535" spans="5:6" x14ac:dyDescent="0.25">
      <c r="E1535" s="61"/>
      <c r="F1535" s="60"/>
    </row>
    <row r="1536" spans="5:6" x14ac:dyDescent="0.25">
      <c r="E1536" s="61"/>
      <c r="F1536" s="60"/>
    </row>
    <row r="1537" spans="5:6" x14ac:dyDescent="0.25">
      <c r="E1537" s="61"/>
      <c r="F1537" s="60"/>
    </row>
    <row r="1538" spans="5:6" x14ac:dyDescent="0.25">
      <c r="E1538" s="61"/>
      <c r="F1538" s="60"/>
    </row>
    <row r="1539" spans="5:6" x14ac:dyDescent="0.25">
      <c r="E1539" s="61"/>
      <c r="F1539" s="60"/>
    </row>
    <row r="1540" spans="5:6" x14ac:dyDescent="0.25">
      <c r="E1540" s="61"/>
      <c r="F1540" s="60"/>
    </row>
    <row r="1541" spans="5:6" x14ac:dyDescent="0.25">
      <c r="E1541" s="61"/>
      <c r="F1541" s="60"/>
    </row>
    <row r="1542" spans="5:6" x14ac:dyDescent="0.25">
      <c r="E1542" s="61"/>
      <c r="F1542" s="60"/>
    </row>
    <row r="1543" spans="5:6" x14ac:dyDescent="0.25">
      <c r="E1543" s="61"/>
      <c r="F1543" s="60"/>
    </row>
    <row r="1544" spans="5:6" x14ac:dyDescent="0.25">
      <c r="E1544" s="61"/>
      <c r="F1544" s="60"/>
    </row>
    <row r="1545" spans="5:6" x14ac:dyDescent="0.25">
      <c r="E1545" s="61"/>
      <c r="F1545" s="60"/>
    </row>
    <row r="1546" spans="5:6" x14ac:dyDescent="0.25">
      <c r="E1546" s="61"/>
      <c r="F1546" s="60"/>
    </row>
    <row r="1547" spans="5:6" x14ac:dyDescent="0.25">
      <c r="E1547" s="61"/>
      <c r="F1547" s="60"/>
    </row>
    <row r="1548" spans="5:6" x14ac:dyDescent="0.25">
      <c r="E1548" s="61"/>
      <c r="F1548" s="60"/>
    </row>
    <row r="1549" spans="5:6" x14ac:dyDescent="0.25">
      <c r="E1549" s="61"/>
      <c r="F1549" s="60"/>
    </row>
    <row r="1550" spans="5:6" x14ac:dyDescent="0.25">
      <c r="E1550" s="61"/>
      <c r="F1550" s="60"/>
    </row>
    <row r="1551" spans="5:6" x14ac:dyDescent="0.25">
      <c r="E1551" s="61"/>
      <c r="F1551" s="60"/>
    </row>
    <row r="1552" spans="5:6" x14ac:dyDescent="0.25">
      <c r="E1552" s="61"/>
      <c r="F1552" s="60"/>
    </row>
    <row r="1553" spans="5:6" x14ac:dyDescent="0.25">
      <c r="E1553" s="61"/>
      <c r="F1553" s="60"/>
    </row>
    <row r="1554" spans="5:6" x14ac:dyDescent="0.25">
      <c r="E1554" s="61"/>
      <c r="F1554" s="60"/>
    </row>
    <row r="1555" spans="5:6" x14ac:dyDescent="0.25">
      <c r="E1555" s="61"/>
      <c r="F1555" s="60"/>
    </row>
    <row r="1556" spans="5:6" x14ac:dyDescent="0.25">
      <c r="E1556" s="61"/>
      <c r="F1556" s="60"/>
    </row>
    <row r="1557" spans="5:6" x14ac:dyDescent="0.25">
      <c r="E1557" s="61"/>
      <c r="F1557" s="60"/>
    </row>
    <row r="1558" spans="5:6" x14ac:dyDescent="0.25">
      <c r="E1558" s="61"/>
      <c r="F1558" s="60"/>
    </row>
    <row r="1559" spans="5:6" x14ac:dyDescent="0.25">
      <c r="E1559" s="61"/>
      <c r="F1559" s="60"/>
    </row>
    <row r="1560" spans="5:6" x14ac:dyDescent="0.25">
      <c r="E1560" s="61"/>
      <c r="F1560" s="60"/>
    </row>
    <row r="1561" spans="5:6" x14ac:dyDescent="0.25">
      <c r="E1561" s="61"/>
      <c r="F1561" s="60"/>
    </row>
    <row r="1562" spans="5:6" x14ac:dyDescent="0.25">
      <c r="E1562" s="61"/>
      <c r="F1562" s="60"/>
    </row>
    <row r="1563" spans="5:6" x14ac:dyDescent="0.25">
      <c r="E1563" s="61"/>
      <c r="F1563" s="60"/>
    </row>
    <row r="1564" spans="5:6" x14ac:dyDescent="0.25">
      <c r="E1564" s="61"/>
      <c r="F1564" s="60"/>
    </row>
    <row r="1565" spans="5:6" x14ac:dyDescent="0.25">
      <c r="E1565" s="61"/>
      <c r="F1565" s="60"/>
    </row>
    <row r="1566" spans="5:6" x14ac:dyDescent="0.25">
      <c r="E1566" s="61"/>
      <c r="F1566" s="60"/>
    </row>
    <row r="1567" spans="5:6" x14ac:dyDescent="0.25">
      <c r="E1567" s="61"/>
      <c r="F1567" s="60"/>
    </row>
    <row r="1568" spans="5:6" x14ac:dyDescent="0.25">
      <c r="E1568" s="61"/>
      <c r="F1568" s="60"/>
    </row>
    <row r="1569" spans="5:6" x14ac:dyDescent="0.25">
      <c r="E1569" s="61"/>
      <c r="F1569" s="60"/>
    </row>
    <row r="1570" spans="5:6" x14ac:dyDescent="0.25">
      <c r="E1570" s="61"/>
      <c r="F1570" s="60"/>
    </row>
    <row r="1571" spans="5:6" x14ac:dyDescent="0.25">
      <c r="E1571" s="61"/>
      <c r="F1571" s="60"/>
    </row>
    <row r="1572" spans="5:6" x14ac:dyDescent="0.25">
      <c r="E1572" s="61"/>
      <c r="F1572" s="60"/>
    </row>
    <row r="1573" spans="5:6" x14ac:dyDescent="0.25">
      <c r="E1573" s="61"/>
      <c r="F1573" s="60"/>
    </row>
    <row r="1574" spans="5:6" x14ac:dyDescent="0.25">
      <c r="E1574" s="61"/>
      <c r="F1574" s="60"/>
    </row>
    <row r="1575" spans="5:6" x14ac:dyDescent="0.25">
      <c r="E1575" s="61"/>
      <c r="F1575" s="60"/>
    </row>
    <row r="1576" spans="5:6" x14ac:dyDescent="0.25">
      <c r="E1576" s="61"/>
      <c r="F1576" s="60"/>
    </row>
    <row r="1577" spans="5:6" x14ac:dyDescent="0.25">
      <c r="E1577" s="61"/>
      <c r="F1577" s="60"/>
    </row>
    <row r="1578" spans="5:6" x14ac:dyDescent="0.25">
      <c r="E1578" s="61"/>
      <c r="F1578" s="60"/>
    </row>
    <row r="1579" spans="5:6" x14ac:dyDescent="0.25">
      <c r="E1579" s="61"/>
      <c r="F1579" s="60"/>
    </row>
    <row r="1580" spans="5:6" x14ac:dyDescent="0.25">
      <c r="E1580" s="61"/>
      <c r="F1580" s="60"/>
    </row>
    <row r="1581" spans="5:6" x14ac:dyDescent="0.25">
      <c r="E1581" s="61"/>
      <c r="F1581" s="60"/>
    </row>
    <row r="1582" spans="5:6" x14ac:dyDescent="0.25">
      <c r="E1582" s="61"/>
      <c r="F1582" s="60"/>
    </row>
    <row r="1583" spans="5:6" x14ac:dyDescent="0.25">
      <c r="E1583" s="61"/>
      <c r="F1583" s="60"/>
    </row>
    <row r="1584" spans="5:6" x14ac:dyDescent="0.25">
      <c r="E1584" s="61"/>
      <c r="F1584" s="60"/>
    </row>
    <row r="1585" spans="5:6" x14ac:dyDescent="0.25">
      <c r="E1585" s="61"/>
      <c r="F1585" s="60"/>
    </row>
    <row r="1586" spans="5:6" x14ac:dyDescent="0.25">
      <c r="E1586" s="61"/>
      <c r="F1586" s="60"/>
    </row>
    <row r="1587" spans="5:6" x14ac:dyDescent="0.25">
      <c r="E1587" s="61"/>
      <c r="F1587" s="60"/>
    </row>
    <row r="1588" spans="5:6" x14ac:dyDescent="0.25">
      <c r="E1588" s="61"/>
      <c r="F1588" s="60"/>
    </row>
    <row r="1589" spans="5:6" x14ac:dyDescent="0.25">
      <c r="E1589" s="61"/>
      <c r="F1589" s="60"/>
    </row>
  </sheetData>
  <mergeCells count="1">
    <mergeCell ref="C2:H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B2:M30"/>
  <sheetViews>
    <sheetView workbookViewId="0">
      <selection activeCell="E30" sqref="E30"/>
    </sheetView>
  </sheetViews>
  <sheetFormatPr baseColWidth="10" defaultColWidth="11.5546875" defaultRowHeight="13.2" x14ac:dyDescent="0.25"/>
  <cols>
    <col min="1" max="1" width="11.44140625" style="17" customWidth="1"/>
    <col min="2" max="2" width="7.33203125" style="17" customWidth="1"/>
    <col min="3" max="4" width="19.33203125" style="17" customWidth="1"/>
    <col min="5" max="5" width="13.6640625" style="17" customWidth="1"/>
    <col min="6" max="6" width="5.44140625" style="17" customWidth="1"/>
    <col min="7" max="7" width="6.6640625" style="17" customWidth="1"/>
    <col min="8" max="9" width="18.88671875" style="17" customWidth="1"/>
    <col min="10" max="10" width="13.88671875" style="17" customWidth="1"/>
    <col min="11" max="11" width="11.5546875" style="17"/>
    <col min="12" max="13" width="0" style="17" hidden="1" customWidth="1"/>
    <col min="14" max="16384" width="11.5546875" style="17"/>
  </cols>
  <sheetData>
    <row r="2" spans="2:13" ht="13.8" x14ac:dyDescent="0.25">
      <c r="C2" s="81" t="s">
        <v>36</v>
      </c>
      <c r="D2" s="81"/>
      <c r="E2" s="81"/>
      <c r="F2" s="81"/>
      <c r="G2" s="81"/>
      <c r="H2" s="81"/>
      <c r="I2" s="81"/>
      <c r="J2" s="81"/>
    </row>
    <row r="3" spans="2:13" ht="13.8" x14ac:dyDescent="0.25">
      <c r="C3" s="81" t="s">
        <v>35</v>
      </c>
      <c r="D3" s="81"/>
      <c r="E3" s="81"/>
      <c r="F3" s="81"/>
      <c r="G3" s="81"/>
      <c r="H3" s="81"/>
      <c r="I3" s="81"/>
      <c r="J3" s="81"/>
      <c r="L3" s="17" t="s">
        <v>80</v>
      </c>
      <c r="M3" s="48">
        <f>SUM(H10:I10)</f>
        <v>0</v>
      </c>
    </row>
    <row r="4" spans="2:13" x14ac:dyDescent="0.25">
      <c r="M4" s="48" t="str">
        <f>IF(M3=0,"",M3)</f>
        <v/>
      </c>
    </row>
    <row r="5" spans="2:13" x14ac:dyDescent="0.25">
      <c r="B5" s="17" t="s">
        <v>37</v>
      </c>
      <c r="H5" s="49" t="str">
        <f>M5</f>
        <v/>
      </c>
      <c r="M5" s="48" t="str">
        <f>IF(H10="","",IF(M4=1,"","Erreur : la somme des proportions doit être de 1"))</f>
        <v/>
      </c>
    </row>
    <row r="7" spans="2:13" x14ac:dyDescent="0.25">
      <c r="C7" s="78" t="s">
        <v>22</v>
      </c>
      <c r="D7" s="79"/>
      <c r="E7" s="80"/>
      <c r="H7" s="75" t="s">
        <v>23</v>
      </c>
      <c r="I7" s="76"/>
      <c r="J7" s="77"/>
    </row>
    <row r="9" spans="2:13" x14ac:dyDescent="0.25">
      <c r="C9" s="18" t="s">
        <v>0</v>
      </c>
      <c r="D9" s="18" t="s">
        <v>1</v>
      </c>
      <c r="E9" s="18" t="s">
        <v>28</v>
      </c>
      <c r="H9" s="18" t="s">
        <v>31</v>
      </c>
      <c r="I9" s="18" t="s">
        <v>32</v>
      </c>
      <c r="J9" s="18" t="s">
        <v>33</v>
      </c>
    </row>
    <row r="10" spans="2:13" x14ac:dyDescent="0.25">
      <c r="C10" s="22">
        <v>8</v>
      </c>
      <c r="D10" s="22">
        <v>17</v>
      </c>
      <c r="E10" s="18">
        <f>C10+D10</f>
        <v>25</v>
      </c>
      <c r="H10" s="22"/>
      <c r="I10" s="22"/>
      <c r="J10" s="22"/>
    </row>
    <row r="12" spans="2:13" x14ac:dyDescent="0.25">
      <c r="C12" s="18" t="s">
        <v>29</v>
      </c>
      <c r="D12" s="18" t="s">
        <v>30</v>
      </c>
      <c r="H12" s="18" t="s">
        <v>34</v>
      </c>
    </row>
    <row r="13" spans="2:13" x14ac:dyDescent="0.25">
      <c r="C13" s="18">
        <f>IF(C10="","",C10/E10)</f>
        <v>0.32</v>
      </c>
      <c r="D13" s="18">
        <f>IF(D10="","",D10/E10)</f>
        <v>0.68</v>
      </c>
      <c r="H13" s="22"/>
    </row>
    <row r="15" spans="2:13" x14ac:dyDescent="0.25">
      <c r="C15" s="18" t="s">
        <v>34</v>
      </c>
    </row>
    <row r="16" spans="2:13" x14ac:dyDescent="0.25">
      <c r="C16" s="22">
        <v>0.5</v>
      </c>
    </row>
    <row r="18" spans="3:10" ht="13.8" thickBot="1" x14ac:dyDescent="0.3"/>
    <row r="19" spans="3:10" ht="17.399999999999999" customHeight="1" x14ac:dyDescent="0.25">
      <c r="C19" s="36" t="s">
        <v>44</v>
      </c>
      <c r="D19" s="19"/>
      <c r="E19" s="20"/>
      <c r="H19" s="37" t="s">
        <v>44</v>
      </c>
      <c r="I19" s="23"/>
      <c r="J19" s="24"/>
    </row>
    <row r="20" spans="3:10" ht="16.2" customHeight="1" x14ac:dyDescent="0.25">
      <c r="C20" s="21"/>
      <c r="D20" s="3"/>
      <c r="E20" s="33" t="s">
        <v>27</v>
      </c>
      <c r="H20" s="25"/>
      <c r="I20" s="8"/>
      <c r="J20" s="34" t="s">
        <v>27</v>
      </c>
    </row>
    <row r="21" spans="3:10" x14ac:dyDescent="0.25">
      <c r="C21" s="21"/>
      <c r="D21" s="38" t="s">
        <v>24</v>
      </c>
      <c r="E21" s="26">
        <f>IF(E10=0,"",Calculs!D33)</f>
        <v>0.10959858339911599</v>
      </c>
      <c r="H21" s="25"/>
      <c r="I21" s="11" t="s">
        <v>24</v>
      </c>
      <c r="J21" s="28" t="str">
        <f>IF(J10="","",Calculs!I33)</f>
        <v/>
      </c>
    </row>
    <row r="22" spans="3:10" ht="13.8" thickBot="1" x14ac:dyDescent="0.3">
      <c r="C22" s="39"/>
      <c r="D22" s="40" t="s">
        <v>25</v>
      </c>
      <c r="E22" s="27">
        <f>IF(E10=0,"",Calculs!E32)</f>
        <v>5.4799291699557995E-2</v>
      </c>
      <c r="H22" s="41"/>
      <c r="I22" s="42" t="s">
        <v>25</v>
      </c>
      <c r="J22" s="29" t="str">
        <f>IF(J10="","",Calculs!J32)</f>
        <v/>
      </c>
    </row>
    <row r="26" spans="3:10" ht="13.8" thickBot="1" x14ac:dyDescent="0.3"/>
    <row r="27" spans="3:10" x14ac:dyDescent="0.25">
      <c r="C27" s="30" t="s">
        <v>45</v>
      </c>
      <c r="D27" s="19"/>
      <c r="E27" s="20"/>
      <c r="H27" s="35" t="s">
        <v>45</v>
      </c>
      <c r="I27" s="23"/>
      <c r="J27" s="24"/>
    </row>
    <row r="28" spans="3:10" ht="16.95" customHeight="1" x14ac:dyDescent="0.25">
      <c r="C28" s="21"/>
      <c r="D28" s="3"/>
      <c r="E28" s="33" t="s">
        <v>27</v>
      </c>
      <c r="H28" s="25"/>
      <c r="I28" s="8"/>
      <c r="J28" s="34" t="s">
        <v>27</v>
      </c>
    </row>
    <row r="29" spans="3:10" x14ac:dyDescent="0.25">
      <c r="C29" s="21"/>
      <c r="D29" s="38" t="s">
        <v>24</v>
      </c>
      <c r="E29" s="26">
        <f>IF(E10=0,"",Calculs!C23)</f>
        <v>7.1860638225851536E-2</v>
      </c>
      <c r="H29" s="25"/>
      <c r="I29" s="11" t="s">
        <v>24</v>
      </c>
      <c r="J29" s="28" t="str">
        <f>IF(J10="","",Calculs!H23)</f>
        <v/>
      </c>
    </row>
    <row r="30" spans="3:10" ht="13.8" thickBot="1" x14ac:dyDescent="0.3">
      <c r="C30" s="39"/>
      <c r="D30" s="40" t="s">
        <v>25</v>
      </c>
      <c r="E30" s="27">
        <f>IF(E10=0,"",Calculs!D22)</f>
        <v>3.5930319112925768E-2</v>
      </c>
      <c r="H30" s="41"/>
      <c r="I30" s="42" t="s">
        <v>25</v>
      </c>
      <c r="J30" s="29" t="str">
        <f>IF(J10="","",Calculs!I22)</f>
        <v/>
      </c>
    </row>
  </sheetData>
  <sheetProtection sheet="1" objects="1" scenarios="1"/>
  <mergeCells count="4">
    <mergeCell ref="H7:J7"/>
    <mergeCell ref="C7:E7"/>
    <mergeCell ref="C2:J2"/>
    <mergeCell ref="C3:J3"/>
  </mergeCell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K33"/>
  <sheetViews>
    <sheetView workbookViewId="0">
      <selection activeCell="E32" sqref="E32"/>
    </sheetView>
  </sheetViews>
  <sheetFormatPr baseColWidth="10" defaultRowHeight="13.2" x14ac:dyDescent="0.25"/>
  <cols>
    <col min="1" max="1" width="22.33203125" style="3" customWidth="1"/>
    <col min="2" max="2" width="16.33203125" style="3" customWidth="1"/>
    <col min="3" max="3" width="19.44140625" style="3" customWidth="1"/>
    <col min="4" max="4" width="25" style="3" customWidth="1"/>
    <col min="5" max="5" width="11.5546875" style="3"/>
    <col min="6" max="6" width="5.5546875" style="14" customWidth="1"/>
    <col min="7" max="7" width="25.5546875" style="8" customWidth="1"/>
    <col min="8" max="9" width="15.6640625" style="8" customWidth="1"/>
    <col min="10" max="11" width="11.5546875" style="8"/>
  </cols>
  <sheetData>
    <row r="4" spans="1:10" x14ac:dyDescent="0.25">
      <c r="A4" s="2" t="s">
        <v>17</v>
      </c>
      <c r="G4" s="7" t="s">
        <v>18</v>
      </c>
    </row>
    <row r="6" spans="1:10" x14ac:dyDescent="0.25">
      <c r="C6" s="4" t="s">
        <v>0</v>
      </c>
      <c r="D6" s="4" t="s">
        <v>1</v>
      </c>
      <c r="E6" s="5" t="s">
        <v>2</v>
      </c>
      <c r="G6" s="9"/>
      <c r="H6" s="9"/>
    </row>
    <row r="7" spans="1:10" x14ac:dyDescent="0.25">
      <c r="C7" s="1">
        <f>Test!C10</f>
        <v>8</v>
      </c>
      <c r="D7" s="1">
        <f>Test!D10</f>
        <v>17</v>
      </c>
      <c r="E7" s="5">
        <f>C7+D7</f>
        <v>25</v>
      </c>
      <c r="F7" s="15"/>
      <c r="G7" s="9"/>
    </row>
    <row r="9" spans="1:10" x14ac:dyDescent="0.25">
      <c r="C9" s="5" t="s">
        <v>3</v>
      </c>
      <c r="D9" s="5" t="s">
        <v>4</v>
      </c>
      <c r="H9" s="10" t="s">
        <v>3</v>
      </c>
      <c r="I9" s="10" t="s">
        <v>4</v>
      </c>
      <c r="J9" s="11" t="s">
        <v>19</v>
      </c>
    </row>
    <row r="10" spans="1:10" x14ac:dyDescent="0.25">
      <c r="C10" s="5">
        <f>C7/E7</f>
        <v>0.32</v>
      </c>
      <c r="D10" s="5">
        <f>D7/E7</f>
        <v>0.68</v>
      </c>
      <c r="H10" s="1">
        <f>Test!H10</f>
        <v>0</v>
      </c>
      <c r="I10" s="1">
        <f>Test!I10</f>
        <v>0</v>
      </c>
      <c r="J10" s="1">
        <f>Test!J10</f>
        <v>0</v>
      </c>
    </row>
    <row r="12" spans="1:10" x14ac:dyDescent="0.25">
      <c r="C12" s="4" t="s">
        <v>5</v>
      </c>
      <c r="D12" s="5" t="s">
        <v>10</v>
      </c>
      <c r="H12" s="10" t="s">
        <v>5</v>
      </c>
    </row>
    <row r="13" spans="1:10" x14ac:dyDescent="0.25">
      <c r="C13" s="1">
        <f>Test!C16</f>
        <v>0.5</v>
      </c>
      <c r="D13" s="5">
        <f>1-C13</f>
        <v>0.5</v>
      </c>
      <c r="H13" s="1">
        <f>Test!H13</f>
        <v>0</v>
      </c>
    </row>
    <row r="16" spans="1:10" x14ac:dyDescent="0.25">
      <c r="F16" s="16"/>
      <c r="G16" s="12"/>
      <c r="H16" s="12"/>
      <c r="I16" s="12"/>
      <c r="J16" s="12"/>
    </row>
    <row r="17" spans="2:10" x14ac:dyDescent="0.25">
      <c r="F17" s="16"/>
      <c r="G17" s="12"/>
      <c r="H17" s="12"/>
      <c r="I17" s="12"/>
      <c r="J17" s="12"/>
    </row>
    <row r="18" spans="2:10" x14ac:dyDescent="0.25">
      <c r="B18" s="3" t="s">
        <v>16</v>
      </c>
      <c r="C18" s="3">
        <f>ABS(C10-C13)</f>
        <v>0.18</v>
      </c>
      <c r="F18" s="16"/>
      <c r="G18" s="8" t="s">
        <v>16</v>
      </c>
      <c r="H18" s="8">
        <f>ABS(H10-H13)</f>
        <v>0</v>
      </c>
      <c r="J18" s="12"/>
    </row>
    <row r="19" spans="2:10" x14ac:dyDescent="0.25">
      <c r="B19" s="3" t="s">
        <v>15</v>
      </c>
      <c r="C19" s="3">
        <f>SQRT((C13*(1-C13))/E7)</f>
        <v>0.1</v>
      </c>
      <c r="F19" s="16"/>
      <c r="G19" s="8" t="s">
        <v>15</v>
      </c>
      <c r="H19" s="8" t="e">
        <f>SQRT((H13*(1-H13))/J10)</f>
        <v>#DIV/0!</v>
      </c>
      <c r="J19" s="12"/>
    </row>
    <row r="20" spans="2:10" x14ac:dyDescent="0.25">
      <c r="B20" s="3" t="s">
        <v>6</v>
      </c>
      <c r="C20" s="3">
        <f>C18/C19</f>
        <v>1.7999999999999998</v>
      </c>
      <c r="F20" s="16"/>
      <c r="G20" s="8" t="s">
        <v>6</v>
      </c>
      <c r="H20" s="8" t="e">
        <f>H18/H19</f>
        <v>#DIV/0!</v>
      </c>
      <c r="J20" s="12"/>
    </row>
    <row r="21" spans="2:10" x14ac:dyDescent="0.25">
      <c r="F21" s="16"/>
      <c r="J21" s="12"/>
    </row>
    <row r="22" spans="2:10" x14ac:dyDescent="0.25">
      <c r="B22" s="3" t="s">
        <v>7</v>
      </c>
      <c r="C22" s="3">
        <f>NORMSDIST(C20)</f>
        <v>0.96406968088707423</v>
      </c>
      <c r="D22" s="3">
        <f>1-C22</f>
        <v>3.5930319112925768E-2</v>
      </c>
      <c r="F22" s="16"/>
      <c r="G22" s="8" t="s">
        <v>7</v>
      </c>
      <c r="H22" s="8" t="e">
        <f>NORMSDIST(H20)</f>
        <v>#DIV/0!</v>
      </c>
      <c r="I22" s="8" t="e">
        <f>1-H22</f>
        <v>#DIV/0!</v>
      </c>
      <c r="J22" s="12"/>
    </row>
    <row r="23" spans="2:10" x14ac:dyDescent="0.25">
      <c r="B23" s="3" t="s">
        <v>9</v>
      </c>
      <c r="C23" s="3">
        <f>D22*2</f>
        <v>7.1860638225851536E-2</v>
      </c>
      <c r="F23" s="16"/>
      <c r="G23" s="8" t="s">
        <v>9</v>
      </c>
      <c r="H23" s="8" t="e">
        <f>I22*2</f>
        <v>#DIV/0!</v>
      </c>
      <c r="J23" s="12"/>
    </row>
    <row r="24" spans="2:10" x14ac:dyDescent="0.25">
      <c r="F24" s="16"/>
      <c r="H24" s="12"/>
      <c r="I24" s="12"/>
      <c r="J24" s="12"/>
    </row>
    <row r="25" spans="2:10" x14ac:dyDescent="0.25">
      <c r="F25" s="16"/>
      <c r="H25" s="12"/>
      <c r="I25" s="12"/>
      <c r="J25" s="12"/>
    </row>
    <row r="27" spans="2:10" x14ac:dyDescent="0.25">
      <c r="B27" s="6" t="s">
        <v>11</v>
      </c>
      <c r="G27" s="13" t="s">
        <v>11</v>
      </c>
    </row>
    <row r="29" spans="2:10" x14ac:dyDescent="0.25">
      <c r="C29" s="3" t="s">
        <v>12</v>
      </c>
      <c r="D29" s="3">
        <f>(ABS(C10-C13))-(0.5/E7)</f>
        <v>0.16</v>
      </c>
      <c r="H29" s="8" t="s">
        <v>12</v>
      </c>
      <c r="I29" s="8" t="e">
        <f>(ABS(H10-H13))-(0.5/J10)</f>
        <v>#DIV/0!</v>
      </c>
    </row>
    <row r="30" spans="2:10" x14ac:dyDescent="0.25">
      <c r="C30" s="3" t="s">
        <v>13</v>
      </c>
      <c r="D30" s="3">
        <f>SQRT((C13*(1-C13))/E7)</f>
        <v>0.1</v>
      </c>
      <c r="H30" s="8" t="s">
        <v>13</v>
      </c>
      <c r="I30" s="8" t="e">
        <f>SQRT((H13*(1-H13))/J10)</f>
        <v>#DIV/0!</v>
      </c>
    </row>
    <row r="31" spans="2:10" x14ac:dyDescent="0.25">
      <c r="C31" s="3" t="s">
        <v>14</v>
      </c>
      <c r="D31" s="3">
        <f>D29/D30</f>
        <v>1.5999999999999999</v>
      </c>
      <c r="H31" s="8" t="s">
        <v>14</v>
      </c>
      <c r="I31" s="8" t="e">
        <f>I29/I30</f>
        <v>#DIV/0!</v>
      </c>
    </row>
    <row r="32" spans="2:10" x14ac:dyDescent="0.25">
      <c r="C32" s="3" t="s">
        <v>7</v>
      </c>
      <c r="D32" s="3">
        <f>NORMSDIST(D31)</f>
        <v>0.94520070830044201</v>
      </c>
      <c r="E32" s="3">
        <f>1-D32</f>
        <v>5.4799291699557995E-2</v>
      </c>
      <c r="H32" s="8" t="s">
        <v>7</v>
      </c>
      <c r="I32" s="8" t="e">
        <f>NORMSDIST(I31)</f>
        <v>#DIV/0!</v>
      </c>
      <c r="J32" s="8" t="e">
        <f>1-I32</f>
        <v>#DIV/0!</v>
      </c>
    </row>
    <row r="33" spans="3:9" x14ac:dyDescent="0.25">
      <c r="C33" s="3" t="s">
        <v>8</v>
      </c>
      <c r="D33" s="3">
        <f>E32*2</f>
        <v>0.10959858339911599</v>
      </c>
      <c r="H33" s="8" t="s">
        <v>8</v>
      </c>
      <c r="I33" s="8" t="e">
        <f>J32*2</f>
        <v>#DIV/0!</v>
      </c>
    </row>
  </sheetData>
  <sheetProtection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39997558519241921"/>
  </sheetPr>
  <dimension ref="B2:R38"/>
  <sheetViews>
    <sheetView workbookViewId="0"/>
  </sheetViews>
  <sheetFormatPr baseColWidth="10" defaultColWidth="11.5546875" defaultRowHeight="13.2" x14ac:dyDescent="0.25"/>
  <cols>
    <col min="1" max="1" width="11.5546875" style="17"/>
    <col min="2" max="18" width="6.6640625" style="17" customWidth="1"/>
    <col min="19" max="16384" width="11.5546875" style="17"/>
  </cols>
  <sheetData>
    <row r="2" spans="2:18" ht="13.8" x14ac:dyDescent="0.25">
      <c r="C2" s="81" t="s">
        <v>41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</row>
    <row r="3" spans="2:18" ht="13.8" x14ac:dyDescent="0.25">
      <c r="C3" s="81" t="s">
        <v>42</v>
      </c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</row>
    <row r="6" spans="2:18" x14ac:dyDescent="0.25">
      <c r="C6" s="32" t="s">
        <v>43</v>
      </c>
    </row>
    <row r="7" spans="2:18" x14ac:dyDescent="0.25">
      <c r="C7" s="32" t="s">
        <v>38</v>
      </c>
    </row>
    <row r="8" spans="2:18" x14ac:dyDescent="0.25">
      <c r="C8" s="32" t="s">
        <v>133</v>
      </c>
    </row>
    <row r="11" spans="2:18" x14ac:dyDescent="0.25">
      <c r="C11" s="82" t="s">
        <v>39</v>
      </c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</row>
    <row r="12" spans="2:18" x14ac:dyDescent="0.25">
      <c r="B12" s="18" t="s">
        <v>40</v>
      </c>
      <c r="C12" s="18">
        <v>0</v>
      </c>
      <c r="D12" s="18">
        <v>1</v>
      </c>
      <c r="E12" s="18">
        <v>2</v>
      </c>
      <c r="F12" s="18">
        <v>3</v>
      </c>
      <c r="G12" s="18">
        <v>4</v>
      </c>
      <c r="H12" s="18">
        <v>5</v>
      </c>
      <c r="I12" s="18">
        <v>6</v>
      </c>
      <c r="J12" s="18">
        <v>7</v>
      </c>
      <c r="K12" s="18">
        <v>8</v>
      </c>
      <c r="L12" s="18">
        <v>9</v>
      </c>
      <c r="M12" s="18">
        <v>10</v>
      </c>
      <c r="N12" s="18">
        <v>11</v>
      </c>
      <c r="O12" s="18">
        <v>12</v>
      </c>
      <c r="P12" s="18">
        <v>13</v>
      </c>
      <c r="Q12" s="18">
        <v>14</v>
      </c>
      <c r="R12" s="18">
        <v>15</v>
      </c>
    </row>
    <row r="13" spans="2:18" x14ac:dyDescent="0.25">
      <c r="B13" s="18">
        <v>5</v>
      </c>
      <c r="C13" s="31">
        <v>3.125E-2</v>
      </c>
      <c r="D13" s="31">
        <v>0.1875</v>
      </c>
      <c r="E13" s="31">
        <v>0.5</v>
      </c>
      <c r="F13" s="31">
        <v>0.8125</v>
      </c>
      <c r="G13" s="31">
        <v>0.96875</v>
      </c>
      <c r="H13" s="18">
        <v>1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</row>
    <row r="14" spans="2:18" x14ac:dyDescent="0.25">
      <c r="B14" s="18">
        <v>6</v>
      </c>
      <c r="C14" s="31">
        <v>1.5625000000000007E-2</v>
      </c>
      <c r="D14" s="31">
        <v>0.109375</v>
      </c>
      <c r="E14" s="31">
        <v>0.34375</v>
      </c>
      <c r="F14" s="31">
        <v>0.65625000000000011</v>
      </c>
      <c r="G14" s="31">
        <v>0.89062500000000011</v>
      </c>
      <c r="H14" s="31">
        <v>0.98437500000000011</v>
      </c>
      <c r="I14" s="18">
        <v>1.0000000000000002</v>
      </c>
      <c r="J14" s="18"/>
      <c r="K14" s="18"/>
      <c r="L14" s="18"/>
      <c r="M14" s="18"/>
      <c r="N14" s="18"/>
      <c r="O14" s="18"/>
      <c r="P14" s="18"/>
      <c r="Q14" s="18"/>
      <c r="R14" s="18"/>
    </row>
    <row r="15" spans="2:18" x14ac:dyDescent="0.25">
      <c r="B15" s="18">
        <v>7</v>
      </c>
      <c r="C15" s="31">
        <v>7.8125000000000017E-3</v>
      </c>
      <c r="D15" s="31">
        <v>6.2500000000000028E-2</v>
      </c>
      <c r="E15" s="31">
        <v>0.22656250000000003</v>
      </c>
      <c r="F15" s="31">
        <v>0.50000000000000011</v>
      </c>
      <c r="G15" s="31">
        <v>0.77343750000000022</v>
      </c>
      <c r="H15" s="31">
        <v>0.93750000000000022</v>
      </c>
      <c r="I15" s="31">
        <v>0.99218750000000022</v>
      </c>
      <c r="J15" s="18">
        <v>1.0000000000000002</v>
      </c>
      <c r="K15" s="18"/>
      <c r="L15" s="18"/>
      <c r="M15" s="18"/>
      <c r="N15" s="18"/>
      <c r="O15" s="18"/>
      <c r="P15" s="18"/>
      <c r="Q15" s="18"/>
      <c r="R15" s="18"/>
    </row>
    <row r="16" spans="2:18" x14ac:dyDescent="0.25">
      <c r="B16" s="18">
        <v>8</v>
      </c>
      <c r="C16" s="31">
        <v>3.9062500000000009E-3</v>
      </c>
      <c r="D16" s="31">
        <v>3.5156250000000007E-2</v>
      </c>
      <c r="E16" s="31">
        <v>0.14453125000000006</v>
      </c>
      <c r="F16" s="31">
        <v>0.36328125000000011</v>
      </c>
      <c r="G16" s="31">
        <v>0.63671875000000011</v>
      </c>
      <c r="H16" s="31">
        <v>0.85546875000000022</v>
      </c>
      <c r="I16" s="31">
        <v>0.96484375000000022</v>
      </c>
      <c r="J16" s="31">
        <v>0.99609375000000022</v>
      </c>
      <c r="K16" s="18">
        <v>1.0000000000000002</v>
      </c>
      <c r="L16" s="18"/>
      <c r="M16" s="18"/>
      <c r="N16" s="18"/>
      <c r="O16" s="18"/>
      <c r="P16" s="18"/>
      <c r="Q16" s="18"/>
      <c r="R16" s="18"/>
    </row>
    <row r="17" spans="2:18" x14ac:dyDescent="0.25">
      <c r="B17" s="18">
        <v>9</v>
      </c>
      <c r="C17" s="31">
        <v>1.953125E-3</v>
      </c>
      <c r="D17" s="31">
        <v>1.9531250000000003E-2</v>
      </c>
      <c r="E17" s="31">
        <v>8.9843750000000014E-2</v>
      </c>
      <c r="F17" s="31">
        <v>0.25390625000000011</v>
      </c>
      <c r="G17" s="31">
        <v>0.50000000000000011</v>
      </c>
      <c r="H17" s="31">
        <v>0.74609375000000011</v>
      </c>
      <c r="I17" s="31">
        <v>0.91015625000000022</v>
      </c>
      <c r="J17" s="31">
        <v>0.98046875000000022</v>
      </c>
      <c r="K17" s="31">
        <v>0.99804687500000022</v>
      </c>
      <c r="L17" s="18">
        <v>1.0000000000000002</v>
      </c>
      <c r="M17" s="18"/>
      <c r="N17" s="18"/>
      <c r="O17" s="18"/>
      <c r="P17" s="18"/>
      <c r="Q17" s="18"/>
      <c r="R17" s="18"/>
    </row>
    <row r="18" spans="2:18" x14ac:dyDescent="0.25">
      <c r="B18" s="18">
        <v>10</v>
      </c>
      <c r="C18" s="31">
        <v>9.765625E-4</v>
      </c>
      <c r="D18" s="31">
        <v>1.07421875E-2</v>
      </c>
      <c r="E18" s="31">
        <v>5.4687500000000007E-2</v>
      </c>
      <c r="F18" s="31">
        <v>0.17187500000000006</v>
      </c>
      <c r="G18" s="31">
        <v>0.37695312500000011</v>
      </c>
      <c r="H18" s="31">
        <v>0.62304687500000011</v>
      </c>
      <c r="I18" s="31">
        <v>0.82812500000000022</v>
      </c>
      <c r="J18" s="31">
        <v>0.94531250000000022</v>
      </c>
      <c r="K18" s="31">
        <v>0.98925781250000022</v>
      </c>
      <c r="L18" s="31">
        <v>0.99902343750000022</v>
      </c>
      <c r="M18" s="18"/>
      <c r="N18" s="18"/>
      <c r="O18" s="18"/>
      <c r="P18" s="18"/>
      <c r="Q18" s="18"/>
      <c r="R18" s="18"/>
    </row>
    <row r="19" spans="2:18" x14ac:dyDescent="0.25">
      <c r="B19" s="18">
        <v>11</v>
      </c>
      <c r="C19" s="18"/>
      <c r="D19" s="31">
        <v>5.859375E-3</v>
      </c>
      <c r="E19" s="31">
        <v>3.271484375E-2</v>
      </c>
      <c r="F19" s="31">
        <v>0.11328125000000003</v>
      </c>
      <c r="G19" s="31">
        <v>0.27441406250000006</v>
      </c>
      <c r="H19" s="31">
        <v>0.50000000000000011</v>
      </c>
      <c r="I19" s="31">
        <v>0.72558593750000022</v>
      </c>
      <c r="J19" s="31">
        <v>0.88671875000000022</v>
      </c>
      <c r="K19" s="31">
        <v>0.96728515625000022</v>
      </c>
      <c r="L19" s="31">
        <v>0.99414062500000022</v>
      </c>
      <c r="M19" s="31">
        <v>0.99951171875000022</v>
      </c>
      <c r="N19" s="18"/>
      <c r="O19" s="18"/>
      <c r="P19" s="18"/>
      <c r="Q19" s="18"/>
      <c r="R19" s="18"/>
    </row>
    <row r="20" spans="2:18" x14ac:dyDescent="0.25">
      <c r="B20" s="18">
        <v>12</v>
      </c>
      <c r="C20" s="18"/>
      <c r="D20" s="31">
        <v>3.1738281249999996E-3</v>
      </c>
      <c r="E20" s="31">
        <v>1.9287109375E-2</v>
      </c>
      <c r="F20" s="31">
        <v>7.2998046875000014E-2</v>
      </c>
      <c r="G20" s="31">
        <v>0.19384765625000006</v>
      </c>
      <c r="H20" s="31">
        <v>0.38720703125000011</v>
      </c>
      <c r="I20" s="31">
        <v>0.61279296875000022</v>
      </c>
      <c r="J20" s="31">
        <v>0.80615234375000022</v>
      </c>
      <c r="K20" s="31">
        <v>0.92700195312500022</v>
      </c>
      <c r="L20" s="31">
        <v>0.98071289062500022</v>
      </c>
      <c r="M20" s="31">
        <v>0.99682617187500022</v>
      </c>
      <c r="N20" s="31">
        <v>0.99975585937500022</v>
      </c>
      <c r="O20" s="18"/>
      <c r="P20" s="18"/>
      <c r="Q20" s="18"/>
      <c r="R20" s="18"/>
    </row>
    <row r="21" spans="2:18" x14ac:dyDescent="0.25">
      <c r="B21" s="18">
        <v>13</v>
      </c>
      <c r="C21" s="18"/>
      <c r="D21" s="31">
        <v>1.7089843750000011E-3</v>
      </c>
      <c r="E21" s="31">
        <v>1.123046875E-2</v>
      </c>
      <c r="F21" s="31">
        <v>4.6142578125000007E-2</v>
      </c>
      <c r="G21" s="31">
        <v>0.1334228515625</v>
      </c>
      <c r="H21" s="31">
        <v>0.29052734375</v>
      </c>
      <c r="I21" s="31">
        <v>0.50000000000000011</v>
      </c>
      <c r="J21" s="31">
        <v>0.70947265625000022</v>
      </c>
      <c r="K21" s="31">
        <v>0.86657714843750022</v>
      </c>
      <c r="L21" s="31">
        <v>0.95385742187500022</v>
      </c>
      <c r="M21" s="31">
        <v>0.98876953125000022</v>
      </c>
      <c r="N21" s="31">
        <v>0.99829101562500022</v>
      </c>
      <c r="O21" s="31">
        <v>0.99987792968750022</v>
      </c>
      <c r="P21" s="18"/>
      <c r="Q21" s="18"/>
      <c r="R21" s="18"/>
    </row>
    <row r="22" spans="2:18" x14ac:dyDescent="0.25">
      <c r="B22" s="18">
        <v>14</v>
      </c>
      <c r="C22" s="18"/>
      <c r="D22" s="31">
        <v>9.1552734375000054E-4</v>
      </c>
      <c r="E22" s="31">
        <v>6.4697265625000043E-3</v>
      </c>
      <c r="F22" s="31">
        <v>2.8686523437500003E-2</v>
      </c>
      <c r="G22" s="31">
        <v>8.978271484375E-2</v>
      </c>
      <c r="H22" s="31">
        <v>0.21197509765625</v>
      </c>
      <c r="I22" s="31">
        <v>0.39526367187500011</v>
      </c>
      <c r="J22" s="31">
        <v>0.60473632812500022</v>
      </c>
      <c r="K22" s="31">
        <v>0.78802490234375033</v>
      </c>
      <c r="L22" s="31">
        <v>0.91021728515625033</v>
      </c>
      <c r="M22" s="31">
        <v>0.97131347656250033</v>
      </c>
      <c r="N22" s="31">
        <v>0.99353027343750033</v>
      </c>
      <c r="O22" s="31">
        <v>0.99908447265625033</v>
      </c>
      <c r="P22" s="18"/>
      <c r="Q22" s="18"/>
      <c r="R22" s="18"/>
    </row>
    <row r="23" spans="2:18" x14ac:dyDescent="0.25">
      <c r="B23" s="18">
        <v>15</v>
      </c>
      <c r="C23" s="18"/>
      <c r="D23" s="18"/>
      <c r="E23" s="31">
        <v>3.6926269531250026E-3</v>
      </c>
      <c r="F23" s="31">
        <v>1.7578125000000017E-2</v>
      </c>
      <c r="G23" s="31">
        <v>5.9234619140625014E-2</v>
      </c>
      <c r="H23" s="31">
        <v>0.15087890625</v>
      </c>
      <c r="I23" s="31">
        <v>0.30361938476562506</v>
      </c>
      <c r="J23" s="31">
        <v>0.50000000000000011</v>
      </c>
      <c r="K23" s="31">
        <v>0.69638061523437522</v>
      </c>
      <c r="L23" s="31">
        <v>0.84912109375000022</v>
      </c>
      <c r="M23" s="31">
        <v>0.94076538085937522</v>
      </c>
      <c r="N23" s="31">
        <v>0.98242187500000022</v>
      </c>
      <c r="O23" s="31">
        <v>0.99630737304687522</v>
      </c>
      <c r="P23" s="31">
        <v>0.99951171875000022</v>
      </c>
      <c r="Q23" s="18"/>
      <c r="R23" s="18"/>
    </row>
    <row r="24" spans="2:18" x14ac:dyDescent="0.25">
      <c r="B24" s="18">
        <v>16</v>
      </c>
      <c r="C24" s="18"/>
      <c r="D24" s="18"/>
      <c r="E24" s="31">
        <v>2.0904541015625009E-3</v>
      </c>
      <c r="F24" s="31">
        <v>1.0635375976562507E-2</v>
      </c>
      <c r="G24" s="31">
        <v>3.8406372070312528E-2</v>
      </c>
      <c r="H24" s="31">
        <v>0.10505676269531251</v>
      </c>
      <c r="I24" s="31">
        <v>0.22724914550781256</v>
      </c>
      <c r="J24" s="31">
        <v>0.40180969238281261</v>
      </c>
      <c r="K24" s="31">
        <v>0.59819030761718772</v>
      </c>
      <c r="L24" s="31">
        <v>0.77275085449218772</v>
      </c>
      <c r="M24" s="31">
        <v>0.89494323730468772</v>
      </c>
      <c r="N24" s="31">
        <v>0.96159362792968772</v>
      </c>
      <c r="O24" s="31">
        <v>0.98936462402343772</v>
      </c>
      <c r="P24" s="31">
        <v>0.99790954589843772</v>
      </c>
      <c r="Q24" s="31">
        <v>0.99974060058593772</v>
      </c>
      <c r="R24" s="18"/>
    </row>
    <row r="25" spans="2:18" x14ac:dyDescent="0.25">
      <c r="B25" s="18">
        <v>17</v>
      </c>
      <c r="C25" s="18"/>
      <c r="D25" s="18"/>
      <c r="E25" s="31">
        <v>1.1749267578125004E-3</v>
      </c>
      <c r="F25" s="31">
        <v>6.3629150390625035E-3</v>
      </c>
      <c r="G25" s="31">
        <v>2.4520874023437514E-2</v>
      </c>
      <c r="H25" s="31">
        <v>7.1731567382812556E-2</v>
      </c>
      <c r="I25" s="31">
        <v>0.16615295410156258</v>
      </c>
      <c r="J25" s="31">
        <v>0.31452941894531261</v>
      </c>
      <c r="K25" s="31">
        <v>0.50000000000000011</v>
      </c>
      <c r="L25" s="31">
        <v>0.68547058105468761</v>
      </c>
      <c r="M25" s="31">
        <v>0.83384704589843761</v>
      </c>
      <c r="N25" s="31">
        <v>0.92826843261718761</v>
      </c>
      <c r="O25" s="31">
        <v>0.97547912597656261</v>
      </c>
      <c r="P25" s="31">
        <v>0.99363708496093761</v>
      </c>
      <c r="Q25" s="31">
        <v>0.99882507324218761</v>
      </c>
      <c r="R25" s="31">
        <v>0.99986267089843761</v>
      </c>
    </row>
    <row r="26" spans="2:18" x14ac:dyDescent="0.25">
      <c r="B26" s="18">
        <v>18</v>
      </c>
      <c r="C26" s="18"/>
      <c r="D26" s="18"/>
      <c r="E26" s="31">
        <v>6.5612792968750022E-4</v>
      </c>
      <c r="F26" s="31">
        <v>3.7689208984375026E-3</v>
      </c>
      <c r="G26" s="31">
        <v>1.5441894531250007E-2</v>
      </c>
      <c r="H26" s="31">
        <v>4.8126220703125028E-2</v>
      </c>
      <c r="I26" s="31">
        <v>0.11894226074218761</v>
      </c>
      <c r="J26" s="31">
        <v>0.24034118652343761</v>
      </c>
      <c r="K26" s="31">
        <v>0.40726470947265636</v>
      </c>
      <c r="L26" s="31">
        <v>0.59273529052734386</v>
      </c>
      <c r="M26" s="31">
        <v>0.75965881347656261</v>
      </c>
      <c r="N26" s="31">
        <v>0.88105773925781261</v>
      </c>
      <c r="O26" s="31">
        <v>0.95187377929687522</v>
      </c>
      <c r="P26" s="31">
        <v>0.98455810546875022</v>
      </c>
      <c r="Q26" s="31">
        <v>0.99623107910156272</v>
      </c>
      <c r="R26" s="31">
        <v>0.99934387207031272</v>
      </c>
    </row>
    <row r="27" spans="2:18" x14ac:dyDescent="0.25">
      <c r="B27" s="18">
        <v>19</v>
      </c>
      <c r="C27" s="18"/>
      <c r="D27" s="18"/>
      <c r="E27" s="18"/>
      <c r="F27" s="31">
        <v>2.2125244140625013E-3</v>
      </c>
      <c r="G27" s="31">
        <v>9.6054077148437552E-3</v>
      </c>
      <c r="H27" s="31">
        <v>3.1784057617187514E-2</v>
      </c>
      <c r="I27" s="31">
        <v>8.3534240722656319E-2</v>
      </c>
      <c r="J27" s="31">
        <v>0.17964172363281267</v>
      </c>
      <c r="K27" s="31">
        <v>0.32380294799804699</v>
      </c>
      <c r="L27" s="31">
        <v>0.50000000000000011</v>
      </c>
      <c r="M27" s="31">
        <v>0.67619705200195324</v>
      </c>
      <c r="N27" s="31">
        <v>0.82035827636718761</v>
      </c>
      <c r="O27" s="31">
        <v>0.91646575927734397</v>
      </c>
      <c r="P27" s="31">
        <v>0.96821594238281272</v>
      </c>
      <c r="Q27" s="31">
        <v>0.99039459228515647</v>
      </c>
      <c r="R27" s="31">
        <v>0.99778747558593772</v>
      </c>
    </row>
    <row r="28" spans="2:18" x14ac:dyDescent="0.25">
      <c r="B28" s="18">
        <v>20</v>
      </c>
      <c r="C28" s="18"/>
      <c r="D28" s="18"/>
      <c r="E28" s="18"/>
      <c r="F28" s="31">
        <v>1.2884140014648442E-3</v>
      </c>
      <c r="G28" s="31">
        <v>5.9089660644531267E-3</v>
      </c>
      <c r="H28" s="31">
        <v>2.0694732666015632E-2</v>
      </c>
      <c r="I28" s="31">
        <v>5.765914916992191E-2</v>
      </c>
      <c r="J28" s="31">
        <v>0.13158798217773449</v>
      </c>
      <c r="K28" s="31">
        <v>0.25172233581542991</v>
      </c>
      <c r="L28" s="31">
        <v>0.41190147399902366</v>
      </c>
      <c r="M28" s="31">
        <v>0.58809852600097678</v>
      </c>
      <c r="N28" s="31">
        <v>0.74827766418457053</v>
      </c>
      <c r="O28" s="31">
        <v>0.86841201782226596</v>
      </c>
      <c r="P28" s="31">
        <v>0.94234085083007857</v>
      </c>
      <c r="Q28" s="31">
        <v>0.97930526733398482</v>
      </c>
      <c r="R28" s="31">
        <v>0.99409103393554732</v>
      </c>
    </row>
    <row r="29" spans="2:18" x14ac:dyDescent="0.25">
      <c r="B29" s="18">
        <v>21</v>
      </c>
      <c r="C29" s="18"/>
      <c r="D29" s="18"/>
      <c r="E29" s="18"/>
      <c r="F29" s="31">
        <v>7.4481964111328147E-4</v>
      </c>
      <c r="G29" s="31">
        <v>3.5986900329589852E-3</v>
      </c>
      <c r="H29" s="31">
        <v>1.3301849365234378E-2</v>
      </c>
      <c r="I29" s="31">
        <v>3.9176940917968778E-2</v>
      </c>
      <c r="J29" s="31">
        <v>9.4623565673828194E-2</v>
      </c>
      <c r="K29" s="31">
        <v>0.1916551589965822</v>
      </c>
      <c r="L29" s="31">
        <v>0.33181190490722684</v>
      </c>
      <c r="M29" s="31">
        <v>0.50000000000000022</v>
      </c>
      <c r="N29" s="31">
        <v>0.66818809509277366</v>
      </c>
      <c r="O29" s="31">
        <v>0.8083448410034183</v>
      </c>
      <c r="P29" s="31">
        <v>0.90537643432617232</v>
      </c>
      <c r="Q29" s="31">
        <v>0.96082305908203169</v>
      </c>
      <c r="R29" s="31">
        <v>0.98669815063476607</v>
      </c>
    </row>
    <row r="30" spans="2:18" x14ac:dyDescent="0.25">
      <c r="B30" s="18">
        <v>22</v>
      </c>
      <c r="C30" s="18"/>
      <c r="D30" s="18"/>
      <c r="E30" s="18"/>
      <c r="F30" s="18"/>
      <c r="G30" s="31">
        <v>2.1717548370361332E-3</v>
      </c>
      <c r="H30" s="31">
        <v>8.4502696990966814E-3</v>
      </c>
      <c r="I30" s="31">
        <v>2.6239395141601576E-2</v>
      </c>
      <c r="J30" s="31">
        <v>6.6900253295898479E-2</v>
      </c>
      <c r="K30" s="31">
        <v>0.14313936233520516</v>
      </c>
      <c r="L30" s="31">
        <v>0.26173353195190446</v>
      </c>
      <c r="M30" s="31">
        <v>0.41590595245361361</v>
      </c>
      <c r="N30" s="31">
        <v>0.58409404754638694</v>
      </c>
      <c r="O30" s="31">
        <v>0.73826646804809604</v>
      </c>
      <c r="P30" s="31">
        <v>0.85686063766479537</v>
      </c>
      <c r="Q30" s="31">
        <v>0.93309974670410201</v>
      </c>
      <c r="R30" s="31">
        <v>0.97376060485839888</v>
      </c>
    </row>
    <row r="31" spans="2:18" x14ac:dyDescent="0.25">
      <c r="B31" s="18">
        <v>23</v>
      </c>
      <c r="C31" s="18"/>
      <c r="D31" s="18"/>
      <c r="E31" s="18"/>
      <c r="F31" s="18"/>
      <c r="G31" s="31">
        <v>1.299738883972168E-3</v>
      </c>
      <c r="H31" s="31">
        <v>5.311012268066408E-3</v>
      </c>
      <c r="I31" s="31">
        <v>1.7344832420349132E-2</v>
      </c>
      <c r="J31" s="31">
        <v>4.6569824218750028E-2</v>
      </c>
      <c r="K31" s="31">
        <v>0.10501980781555183</v>
      </c>
      <c r="L31" s="31">
        <v>0.2024364471435548</v>
      </c>
      <c r="M31" s="31">
        <v>0.33881974220275901</v>
      </c>
      <c r="N31" s="31">
        <v>0.50000000000000033</v>
      </c>
      <c r="O31" s="31">
        <v>0.66118025779724166</v>
      </c>
      <c r="P31" s="31">
        <v>0.79756355285644587</v>
      </c>
      <c r="Q31" s="31">
        <v>0.8949801921844488</v>
      </c>
      <c r="R31" s="31">
        <v>0.95343017578125056</v>
      </c>
    </row>
    <row r="32" spans="2:18" x14ac:dyDescent="0.25">
      <c r="B32" s="18">
        <v>24</v>
      </c>
      <c r="C32" s="18"/>
      <c r="D32" s="18"/>
      <c r="E32" s="18"/>
      <c r="F32" s="18"/>
      <c r="G32" s="31">
        <v>7.7193975448608398E-4</v>
      </c>
      <c r="H32" s="31">
        <v>3.3053755760192867E-3</v>
      </c>
      <c r="I32" s="31">
        <v>1.1327922344207771E-2</v>
      </c>
      <c r="J32" s="31">
        <v>3.1957328319549574E-2</v>
      </c>
      <c r="K32" s="31">
        <v>7.5794816017150921E-2</v>
      </c>
      <c r="L32" s="31">
        <v>0.15372812747955328</v>
      </c>
      <c r="M32" s="31">
        <v>0.27062809467315685</v>
      </c>
      <c r="N32" s="31">
        <v>0.41940987110137962</v>
      </c>
      <c r="O32" s="31">
        <v>0.58059012889862105</v>
      </c>
      <c r="P32" s="31">
        <v>0.72937190532684382</v>
      </c>
      <c r="Q32" s="31">
        <v>0.84627187252044744</v>
      </c>
      <c r="R32" s="31">
        <v>0.92420518398284979</v>
      </c>
    </row>
    <row r="33" spans="2:18" x14ac:dyDescent="0.25">
      <c r="B33" s="18">
        <v>25</v>
      </c>
      <c r="C33" s="18"/>
      <c r="D33" s="18"/>
      <c r="E33" s="18"/>
      <c r="F33" s="18"/>
      <c r="G33" s="18"/>
      <c r="H33" s="31">
        <v>2.0386576652526855E-3</v>
      </c>
      <c r="I33" s="31">
        <v>7.3166489601135271E-3</v>
      </c>
      <c r="J33" s="31">
        <v>2.1642625331878676E-2</v>
      </c>
      <c r="K33" s="31">
        <v>5.3876072168350247E-2</v>
      </c>
      <c r="L33" s="31">
        <v>0.11476147174835211</v>
      </c>
      <c r="M33" s="31">
        <v>0.21217811107635506</v>
      </c>
      <c r="N33" s="31">
        <v>0.34501898288726818</v>
      </c>
      <c r="O33" s="31">
        <v>0.50000000000000033</v>
      </c>
      <c r="P33" s="31">
        <v>0.65498101711273249</v>
      </c>
      <c r="Q33" s="31">
        <v>0.78782188892364557</v>
      </c>
      <c r="R33" s="31">
        <v>0.8852385282516485</v>
      </c>
    </row>
    <row r="34" spans="2:18" x14ac:dyDescent="0.25">
      <c r="B34" s="18">
        <v>26</v>
      </c>
      <c r="C34" s="18"/>
      <c r="D34" s="18"/>
      <c r="E34" s="18"/>
      <c r="F34" s="18"/>
      <c r="G34" s="18"/>
      <c r="H34" s="31">
        <v>1.2469589710235596E-3</v>
      </c>
      <c r="I34" s="31">
        <v>4.6776533126831072E-3</v>
      </c>
      <c r="J34" s="31">
        <v>1.4479637145996095E-2</v>
      </c>
      <c r="K34" s="31">
        <v>3.7759348750114455E-2</v>
      </c>
      <c r="L34" s="31">
        <v>8.4318771958351163E-2</v>
      </c>
      <c r="M34" s="31">
        <v>0.16346979141235357</v>
      </c>
      <c r="N34" s="31">
        <v>0.27859854698181163</v>
      </c>
      <c r="O34" s="31">
        <v>0.42250949144363426</v>
      </c>
      <c r="P34" s="31">
        <v>0.57749050855636641</v>
      </c>
      <c r="Q34" s="31">
        <v>0.72140145301818903</v>
      </c>
      <c r="R34" s="31">
        <v>0.83653020858764704</v>
      </c>
    </row>
    <row r="35" spans="2:18" x14ac:dyDescent="0.25">
      <c r="B35" s="18">
        <v>27</v>
      </c>
      <c r="C35" s="18"/>
      <c r="D35" s="18"/>
      <c r="E35" s="18"/>
      <c r="F35" s="18"/>
      <c r="G35" s="18"/>
      <c r="H35" s="31">
        <v>7.5685977935791005E-4</v>
      </c>
      <c r="I35" s="31">
        <v>2.962306141853333E-3</v>
      </c>
      <c r="J35" s="31">
        <v>9.5786452293396013E-3</v>
      </c>
      <c r="K35" s="31">
        <v>2.6119492948055267E-2</v>
      </c>
      <c r="L35" s="31">
        <v>6.1039060354232802E-2</v>
      </c>
      <c r="M35" s="31">
        <v>0.12389428168535235</v>
      </c>
      <c r="N35" s="31">
        <v>0.22103416919708258</v>
      </c>
      <c r="O35" s="31">
        <v>0.350554019212723</v>
      </c>
      <c r="P35" s="31">
        <v>0.50000000000000044</v>
      </c>
      <c r="Q35" s="31">
        <v>0.64944598078727789</v>
      </c>
      <c r="R35" s="31">
        <v>0.77896583080291826</v>
      </c>
    </row>
    <row r="36" spans="2:18" x14ac:dyDescent="0.25">
      <c r="B36" s="18">
        <v>28</v>
      </c>
      <c r="C36" s="18"/>
      <c r="D36" s="18"/>
      <c r="E36" s="18"/>
      <c r="F36" s="18"/>
      <c r="G36" s="18"/>
      <c r="H36" s="18"/>
      <c r="I36" s="31">
        <v>1.8595829606056218E-3</v>
      </c>
      <c r="J36" s="31">
        <v>6.2704756855964678E-3</v>
      </c>
      <c r="K36" s="31">
        <v>1.7849069088697437E-2</v>
      </c>
      <c r="L36" s="31">
        <v>4.3579276651144028E-2</v>
      </c>
      <c r="M36" s="31">
        <v>9.2466671019792585E-2</v>
      </c>
      <c r="N36" s="31">
        <v>0.17246422544121745</v>
      </c>
      <c r="O36" s="31">
        <v>0.28579409420490282</v>
      </c>
      <c r="P36" s="31">
        <v>0.42527700960636172</v>
      </c>
      <c r="Q36" s="31">
        <v>0.57472299039363905</v>
      </c>
      <c r="R36" s="31">
        <v>0.71420590579509791</v>
      </c>
    </row>
    <row r="37" spans="2:18" x14ac:dyDescent="0.25">
      <c r="B37" s="18">
        <v>29</v>
      </c>
      <c r="C37" s="18"/>
      <c r="D37" s="18"/>
      <c r="E37" s="18"/>
      <c r="F37" s="18"/>
      <c r="G37" s="18"/>
      <c r="H37" s="18"/>
      <c r="I37" s="31">
        <v>1.1578500270843515E-3</v>
      </c>
      <c r="J37" s="31">
        <v>4.0650293231010446E-3</v>
      </c>
      <c r="K37" s="31">
        <v>1.2059772387146953E-2</v>
      </c>
      <c r="L37" s="31">
        <v>3.0714172869920734E-2</v>
      </c>
      <c r="M37" s="31">
        <v>6.8022973835468278E-2</v>
      </c>
      <c r="N37" s="31">
        <v>0.13246544823050499</v>
      </c>
      <c r="O37" s="31">
        <v>0.22912915982306015</v>
      </c>
      <c r="P37" s="31">
        <v>0.35553555190563224</v>
      </c>
      <c r="Q37" s="31">
        <v>0.50000000000000033</v>
      </c>
      <c r="R37" s="31">
        <v>0.64446444809436843</v>
      </c>
    </row>
    <row r="38" spans="2:18" x14ac:dyDescent="0.25">
      <c r="B38" s="18">
        <v>30</v>
      </c>
      <c r="C38" s="18"/>
      <c r="D38" s="18"/>
      <c r="E38" s="18"/>
      <c r="F38" s="18"/>
      <c r="G38" s="18"/>
      <c r="H38" s="18"/>
      <c r="I38" s="31">
        <v>7.1545317769050696E-4</v>
      </c>
      <c r="J38" s="31">
        <v>2.6114396750926984E-3</v>
      </c>
      <c r="K38" s="31">
        <v>8.0624008551239985E-3</v>
      </c>
      <c r="L38" s="31">
        <v>2.1386972628533844E-2</v>
      </c>
      <c r="M38" s="31">
        <v>4.9368573352694511E-2</v>
      </c>
      <c r="N38" s="31">
        <v>0.10024421103298661</v>
      </c>
      <c r="O38" s="31">
        <v>0.18079730402678257</v>
      </c>
      <c r="P38" s="31">
        <v>0.29233235586434619</v>
      </c>
      <c r="Q38" s="31">
        <v>0.42776777595281629</v>
      </c>
      <c r="R38" s="31">
        <v>0.57223222404718443</v>
      </c>
    </row>
  </sheetData>
  <sheetProtection sheet="1" objects="1" scenarios="1"/>
  <mergeCells count="3">
    <mergeCell ref="C11:R11"/>
    <mergeCell ref="C2:Q2"/>
    <mergeCell ref="C3:Q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FFFF"/>
  </sheetPr>
  <dimension ref="A2:N129"/>
  <sheetViews>
    <sheetView workbookViewId="0"/>
  </sheetViews>
  <sheetFormatPr baseColWidth="10" defaultColWidth="11.5546875" defaultRowHeight="13.2" x14ac:dyDescent="0.25"/>
  <cols>
    <col min="1" max="1" width="7" style="17" customWidth="1"/>
    <col min="2" max="2" width="15" style="17" customWidth="1"/>
    <col min="3" max="3" width="13.88671875" style="17" customWidth="1"/>
    <col min="4" max="9" width="11.5546875" style="17"/>
    <col min="10" max="10" width="13" style="17" customWidth="1"/>
    <col min="11" max="11" width="11.5546875" style="17"/>
    <col min="12" max="12" width="5.88671875" style="17" customWidth="1"/>
    <col min="13" max="13" width="13.5546875" style="17" customWidth="1"/>
    <col min="14" max="14" width="11.5546875" style="17"/>
    <col min="15" max="15" width="12.88671875" style="17" customWidth="1"/>
    <col min="16" max="16384" width="11.5546875" style="17"/>
  </cols>
  <sheetData>
    <row r="2" spans="1:6" ht="13.8" x14ac:dyDescent="0.25">
      <c r="C2" s="81" t="s">
        <v>46</v>
      </c>
      <c r="D2" s="81"/>
      <c r="E2" s="81"/>
      <c r="F2" s="81"/>
    </row>
    <row r="5" spans="1:6" x14ac:dyDescent="0.25">
      <c r="A5" s="17" t="s">
        <v>78</v>
      </c>
    </row>
    <row r="7" spans="1:6" x14ac:dyDescent="0.25">
      <c r="A7" s="32" t="s">
        <v>83</v>
      </c>
    </row>
    <row r="8" spans="1:6" x14ac:dyDescent="0.25">
      <c r="B8" s="17" t="s">
        <v>77</v>
      </c>
    </row>
    <row r="10" spans="1:6" x14ac:dyDescent="0.25">
      <c r="B10" s="44" t="s">
        <v>47</v>
      </c>
    </row>
    <row r="11" spans="1:6" x14ac:dyDescent="0.25">
      <c r="B11" s="43" t="s">
        <v>48</v>
      </c>
      <c r="C11" s="17" t="s">
        <v>49</v>
      </c>
    </row>
    <row r="12" spans="1:6" x14ac:dyDescent="0.25">
      <c r="B12" s="43"/>
      <c r="C12" s="17" t="s">
        <v>54</v>
      </c>
    </row>
    <row r="13" spans="1:6" x14ac:dyDescent="0.25">
      <c r="B13" s="43" t="s">
        <v>50</v>
      </c>
      <c r="C13" s="17" t="s">
        <v>51</v>
      </c>
    </row>
    <row r="14" spans="1:6" x14ac:dyDescent="0.25">
      <c r="B14" s="43" t="s">
        <v>26</v>
      </c>
      <c r="C14" s="17" t="s">
        <v>67</v>
      </c>
    </row>
    <row r="15" spans="1:6" x14ac:dyDescent="0.25">
      <c r="B15" s="43" t="s">
        <v>53</v>
      </c>
      <c r="C15" s="17" t="s">
        <v>66</v>
      </c>
    </row>
    <row r="16" spans="1:6" x14ac:dyDescent="0.25">
      <c r="B16" s="43" t="s">
        <v>52</v>
      </c>
      <c r="C16" s="17" t="s">
        <v>65</v>
      </c>
    </row>
    <row r="19" spans="2:9" x14ac:dyDescent="0.25">
      <c r="B19" s="44" t="s">
        <v>124</v>
      </c>
    </row>
    <row r="20" spans="2:9" x14ac:dyDescent="0.25">
      <c r="B20" s="17" t="s">
        <v>56</v>
      </c>
    </row>
    <row r="22" spans="2:9" ht="13.8" x14ac:dyDescent="0.3">
      <c r="C22" s="45" t="s">
        <v>68</v>
      </c>
      <c r="D22" s="14"/>
      <c r="E22" s="14"/>
      <c r="F22" s="14" t="s">
        <v>82</v>
      </c>
      <c r="G22" s="14"/>
      <c r="H22" s="14"/>
      <c r="I22" s="14"/>
    </row>
    <row r="23" spans="2:9" ht="13.8" x14ac:dyDescent="0.3">
      <c r="C23" s="46"/>
      <c r="D23" s="14"/>
      <c r="E23" s="14"/>
      <c r="F23" s="14"/>
      <c r="G23" s="14"/>
      <c r="H23" s="14"/>
      <c r="I23" s="14"/>
    </row>
    <row r="24" spans="2:9" ht="13.8" x14ac:dyDescent="0.3">
      <c r="C24" s="47" t="s">
        <v>57</v>
      </c>
      <c r="D24" s="14"/>
      <c r="E24" s="14"/>
      <c r="F24" s="14"/>
      <c r="G24" s="14"/>
      <c r="H24" s="14"/>
      <c r="I24" s="14"/>
    </row>
    <row r="25" spans="2:9" ht="13.8" x14ac:dyDescent="0.3">
      <c r="C25" s="47"/>
      <c r="D25" s="14"/>
      <c r="E25" s="14"/>
      <c r="F25" s="14"/>
      <c r="G25" s="14"/>
      <c r="H25" s="14"/>
      <c r="I25" s="14"/>
    </row>
    <row r="26" spans="2:9" ht="13.8" x14ac:dyDescent="0.3">
      <c r="C26" s="47" t="s">
        <v>58</v>
      </c>
      <c r="D26" s="14"/>
      <c r="E26" s="14"/>
      <c r="F26" s="14"/>
      <c r="G26" s="14"/>
      <c r="H26" s="14"/>
      <c r="I26" s="14"/>
    </row>
    <row r="27" spans="2:9" ht="13.8" x14ac:dyDescent="0.3">
      <c r="C27" s="47" t="s">
        <v>59</v>
      </c>
      <c r="D27" s="14"/>
      <c r="E27" s="14"/>
      <c r="F27" s="14"/>
      <c r="G27" s="14"/>
      <c r="H27" s="14"/>
      <c r="I27" s="14"/>
    </row>
    <row r="28" spans="2:9" ht="13.8" x14ac:dyDescent="0.3">
      <c r="C28" s="47" t="s">
        <v>60</v>
      </c>
      <c r="D28" s="14"/>
      <c r="E28" s="14"/>
      <c r="F28" s="14"/>
      <c r="G28" s="14"/>
      <c r="H28" s="14"/>
      <c r="I28" s="14"/>
    </row>
    <row r="29" spans="2:9" ht="13.8" x14ac:dyDescent="0.3">
      <c r="C29" s="47" t="s">
        <v>61</v>
      </c>
      <c r="D29" s="14"/>
      <c r="E29" s="14"/>
      <c r="F29" s="14"/>
      <c r="G29" s="14"/>
      <c r="H29" s="14"/>
      <c r="I29" s="14"/>
    </row>
    <row r="30" spans="2:9" ht="13.8" x14ac:dyDescent="0.3">
      <c r="C30" s="47" t="s">
        <v>62</v>
      </c>
      <c r="D30" s="14"/>
      <c r="E30" s="14"/>
      <c r="F30" s="14"/>
      <c r="G30" s="14"/>
      <c r="H30" s="14"/>
      <c r="I30" s="14"/>
    </row>
    <row r="31" spans="2:9" ht="13.8" x14ac:dyDescent="0.3">
      <c r="C31" s="47" t="s">
        <v>63</v>
      </c>
      <c r="D31" s="14"/>
      <c r="E31" s="14"/>
      <c r="F31" s="14"/>
      <c r="G31" s="14"/>
      <c r="H31" s="14"/>
      <c r="I31" s="14"/>
    </row>
    <row r="32" spans="2:9" ht="13.8" x14ac:dyDescent="0.3">
      <c r="C32" s="47" t="s">
        <v>64</v>
      </c>
      <c r="D32" s="14"/>
      <c r="E32" s="14"/>
      <c r="F32" s="14"/>
      <c r="G32" s="14"/>
      <c r="H32" s="14"/>
      <c r="I32" s="14"/>
    </row>
    <row r="33" spans="2:9" ht="13.8" x14ac:dyDescent="0.3">
      <c r="C33" s="47">
        <v>0.7</v>
      </c>
      <c r="D33" s="14"/>
      <c r="E33" s="14"/>
      <c r="F33" s="14"/>
      <c r="G33" s="14"/>
      <c r="H33" s="14"/>
      <c r="I33" s="14"/>
    </row>
    <row r="35" spans="2:9" x14ac:dyDescent="0.25">
      <c r="B35" s="17" t="s">
        <v>69</v>
      </c>
    </row>
    <row r="36" spans="2:9" x14ac:dyDescent="0.25">
      <c r="B36" s="17" t="s">
        <v>71</v>
      </c>
    </row>
    <row r="37" spans="2:9" x14ac:dyDescent="0.25">
      <c r="B37" s="17" t="s">
        <v>70</v>
      </c>
    </row>
    <row r="39" spans="2:9" ht="13.8" x14ac:dyDescent="0.3">
      <c r="C39" s="45" t="s">
        <v>72</v>
      </c>
      <c r="D39" s="14"/>
      <c r="E39" s="14"/>
      <c r="F39" s="14"/>
      <c r="G39" s="14"/>
      <c r="H39" s="14"/>
      <c r="I39" s="14"/>
    </row>
    <row r="40" spans="2:9" x14ac:dyDescent="0.25">
      <c r="C40" s="14"/>
      <c r="D40" s="14"/>
      <c r="E40" s="14"/>
      <c r="F40" s="14"/>
      <c r="G40" s="14"/>
      <c r="H40" s="14"/>
      <c r="I40" s="14"/>
    </row>
    <row r="41" spans="2:9" ht="13.8" x14ac:dyDescent="0.3">
      <c r="C41" s="47" t="s">
        <v>57</v>
      </c>
      <c r="D41" s="14"/>
      <c r="E41" s="14"/>
      <c r="F41" s="14"/>
      <c r="G41" s="14"/>
      <c r="H41" s="14"/>
      <c r="I41" s="14"/>
    </row>
    <row r="42" spans="2:9" ht="13.8" x14ac:dyDescent="0.3">
      <c r="C42" s="47"/>
      <c r="D42" s="14"/>
      <c r="E42" s="14"/>
      <c r="F42" s="14"/>
      <c r="G42" s="14"/>
      <c r="H42" s="14"/>
      <c r="I42" s="14"/>
    </row>
    <row r="43" spans="2:9" ht="13.8" x14ac:dyDescent="0.3">
      <c r="C43" s="47" t="s">
        <v>73</v>
      </c>
      <c r="D43" s="14"/>
      <c r="E43" s="14"/>
      <c r="F43" s="14"/>
      <c r="G43" s="14"/>
      <c r="H43" s="14"/>
      <c r="I43" s="14"/>
    </row>
    <row r="44" spans="2:9" ht="13.8" x14ac:dyDescent="0.3">
      <c r="C44" s="47" t="s">
        <v>74</v>
      </c>
      <c r="D44" s="14"/>
      <c r="E44" s="14"/>
      <c r="F44" s="14"/>
      <c r="G44" s="14"/>
      <c r="H44" s="14"/>
      <c r="I44" s="14"/>
    </row>
    <row r="45" spans="2:9" ht="13.8" x14ac:dyDescent="0.3">
      <c r="C45" s="47" t="s">
        <v>75</v>
      </c>
      <c r="D45" s="14"/>
      <c r="E45" s="14"/>
      <c r="F45" s="14"/>
      <c r="G45" s="14"/>
      <c r="H45" s="14"/>
      <c r="I45" s="14"/>
    </row>
    <row r="46" spans="2:9" ht="13.8" x14ac:dyDescent="0.3">
      <c r="C46" s="47" t="s">
        <v>61</v>
      </c>
      <c r="D46" s="14"/>
      <c r="E46" s="14"/>
      <c r="F46" s="14"/>
      <c r="G46" s="14"/>
      <c r="H46" s="14"/>
      <c r="I46" s="14"/>
    </row>
    <row r="47" spans="2:9" ht="13.8" x14ac:dyDescent="0.3">
      <c r="C47" s="47" t="s">
        <v>76</v>
      </c>
      <c r="D47" s="14"/>
      <c r="E47" s="14"/>
      <c r="F47" s="14"/>
      <c r="G47" s="14"/>
      <c r="H47" s="14"/>
      <c r="I47" s="14"/>
    </row>
    <row r="48" spans="2:9" ht="13.8" x14ac:dyDescent="0.3">
      <c r="C48" s="47" t="s">
        <v>63</v>
      </c>
      <c r="D48" s="14"/>
      <c r="E48" s="14"/>
      <c r="F48" s="14"/>
      <c r="G48" s="14"/>
      <c r="H48" s="14"/>
      <c r="I48" s="14"/>
    </row>
    <row r="49" spans="2:9" ht="13.8" x14ac:dyDescent="0.3">
      <c r="C49" s="47" t="s">
        <v>64</v>
      </c>
      <c r="D49" s="14"/>
      <c r="E49" s="14"/>
      <c r="F49" s="14"/>
      <c r="G49" s="14"/>
      <c r="H49" s="14"/>
      <c r="I49" s="14"/>
    </row>
    <row r="50" spans="2:9" ht="13.8" x14ac:dyDescent="0.3">
      <c r="C50" s="47">
        <v>0.78378380000000003</v>
      </c>
      <c r="D50" s="14"/>
      <c r="E50" s="14"/>
      <c r="F50" s="14"/>
      <c r="G50" s="14"/>
      <c r="H50" s="14"/>
      <c r="I50" s="14"/>
    </row>
    <row r="53" spans="2:9" x14ac:dyDescent="0.25">
      <c r="B53" s="44" t="s">
        <v>125</v>
      </c>
    </row>
    <row r="55" spans="2:9" x14ac:dyDescent="0.25">
      <c r="B55" s="17" t="s">
        <v>128</v>
      </c>
    </row>
    <row r="56" spans="2:9" x14ac:dyDescent="0.25">
      <c r="B56" s="17" t="s">
        <v>126</v>
      </c>
    </row>
    <row r="58" spans="2:9" ht="13.8" x14ac:dyDescent="0.3">
      <c r="C58" s="45" t="s">
        <v>129</v>
      </c>
      <c r="D58" s="14"/>
      <c r="E58" s="14"/>
      <c r="F58" s="14"/>
      <c r="G58" s="14"/>
      <c r="H58" s="14"/>
      <c r="I58" s="14"/>
    </row>
    <row r="59" spans="2:9" ht="13.8" x14ac:dyDescent="0.3">
      <c r="C59" s="45" t="s">
        <v>130</v>
      </c>
      <c r="D59" s="14"/>
      <c r="E59" s="14"/>
      <c r="F59" s="14"/>
      <c r="G59" s="14"/>
      <c r="H59" s="14"/>
      <c r="I59" s="14"/>
    </row>
    <row r="60" spans="2:9" x14ac:dyDescent="0.25">
      <c r="C60" s="14"/>
      <c r="D60" s="14"/>
      <c r="E60" s="14"/>
      <c r="F60" s="14"/>
      <c r="G60" s="14"/>
      <c r="H60" s="14"/>
      <c r="I60" s="14"/>
    </row>
    <row r="61" spans="2:9" ht="13.8" x14ac:dyDescent="0.3">
      <c r="C61" s="47" t="s">
        <v>57</v>
      </c>
      <c r="D61" s="14"/>
      <c r="E61" s="14"/>
      <c r="F61" s="14"/>
      <c r="G61" s="14"/>
      <c r="H61" s="14"/>
      <c r="I61" s="14"/>
    </row>
    <row r="62" spans="2:9" ht="13.8" x14ac:dyDescent="0.3">
      <c r="C62" s="47"/>
      <c r="D62" s="14"/>
      <c r="E62" s="14"/>
      <c r="F62" s="14"/>
      <c r="G62" s="14"/>
      <c r="H62" s="14"/>
      <c r="I62" s="14"/>
    </row>
    <row r="63" spans="2:9" ht="13.8" x14ac:dyDescent="0.3">
      <c r="C63" s="47" t="s">
        <v>127</v>
      </c>
      <c r="D63" s="14"/>
      <c r="E63" s="14"/>
      <c r="F63" s="14"/>
      <c r="G63" s="14"/>
      <c r="H63" s="14"/>
      <c r="I63" s="14"/>
    </row>
    <row r="64" spans="2:9" ht="13.8" x14ac:dyDescent="0.3">
      <c r="C64" s="47" t="s">
        <v>131</v>
      </c>
      <c r="D64" s="14"/>
      <c r="E64" s="14"/>
      <c r="F64" s="14"/>
      <c r="G64" s="14"/>
      <c r="H64" s="14"/>
      <c r="I64" s="14"/>
    </row>
    <row r="65" spans="1:14" ht="13.8" x14ac:dyDescent="0.3">
      <c r="C65" s="47" t="s">
        <v>60</v>
      </c>
      <c r="D65" s="14"/>
      <c r="E65" s="14"/>
      <c r="F65" s="14"/>
      <c r="G65" s="14"/>
      <c r="H65" s="14"/>
      <c r="I65" s="14"/>
    </row>
    <row r="66" spans="1:14" ht="13.8" x14ac:dyDescent="0.3">
      <c r="C66" s="47" t="s">
        <v>61</v>
      </c>
      <c r="D66" s="14"/>
      <c r="E66" s="14"/>
      <c r="F66" s="14"/>
      <c r="G66" s="14"/>
      <c r="H66" s="14"/>
      <c r="I66" s="14"/>
    </row>
    <row r="67" spans="1:14" ht="13.8" x14ac:dyDescent="0.3">
      <c r="C67" s="47" t="s">
        <v>132</v>
      </c>
      <c r="D67" s="14"/>
      <c r="E67" s="14"/>
      <c r="F67" s="14"/>
      <c r="G67" s="14"/>
      <c r="H67" s="14"/>
      <c r="I67" s="14"/>
    </row>
    <row r="68" spans="1:14" ht="13.8" x14ac:dyDescent="0.3">
      <c r="C68" s="47" t="s">
        <v>63</v>
      </c>
      <c r="D68" s="14"/>
      <c r="E68" s="14"/>
      <c r="F68" s="14"/>
      <c r="G68" s="14"/>
      <c r="H68" s="14"/>
      <c r="I68" s="14"/>
    </row>
    <row r="69" spans="1:14" ht="13.8" x14ac:dyDescent="0.3">
      <c r="C69" s="47" t="s">
        <v>64</v>
      </c>
      <c r="D69" s="14"/>
      <c r="E69" s="14"/>
      <c r="F69" s="14"/>
      <c r="G69" s="14"/>
      <c r="H69" s="14"/>
      <c r="I69" s="14"/>
    </row>
    <row r="70" spans="1:14" ht="13.8" x14ac:dyDescent="0.3">
      <c r="C70" s="47">
        <v>0.52403849999999996</v>
      </c>
      <c r="D70" s="14"/>
      <c r="E70" s="14"/>
      <c r="F70" s="14"/>
      <c r="G70" s="14"/>
      <c r="H70" s="14"/>
      <c r="I70" s="14"/>
    </row>
    <row r="73" spans="1:14" x14ac:dyDescent="0.25">
      <c r="A73" s="32" t="s">
        <v>121</v>
      </c>
      <c r="J73" s="8" t="s">
        <v>122</v>
      </c>
      <c r="K73" s="8"/>
      <c r="L73" s="8"/>
      <c r="M73" s="8"/>
      <c r="N73" s="8"/>
    </row>
    <row r="74" spans="1:14" x14ac:dyDescent="0.25">
      <c r="B74" s="17" t="s">
        <v>84</v>
      </c>
      <c r="J74" s="8"/>
      <c r="K74" s="8"/>
      <c r="L74" s="8"/>
      <c r="M74" s="8"/>
      <c r="N74" s="8"/>
    </row>
    <row r="75" spans="1:14" x14ac:dyDescent="0.25">
      <c r="J75" s="84" t="s">
        <v>117</v>
      </c>
      <c r="K75" s="85"/>
      <c r="L75" s="8"/>
      <c r="M75" s="83" t="s">
        <v>118</v>
      </c>
      <c r="N75" s="83"/>
    </row>
    <row r="76" spans="1:14" x14ac:dyDescent="0.25">
      <c r="B76" s="17" t="s">
        <v>92</v>
      </c>
      <c r="J76" s="50" t="s">
        <v>119</v>
      </c>
      <c r="K76" s="50" t="s">
        <v>120</v>
      </c>
      <c r="L76" s="8"/>
      <c r="M76" s="50" t="s">
        <v>119</v>
      </c>
      <c r="N76" s="50" t="s">
        <v>120</v>
      </c>
    </row>
    <row r="77" spans="1:14" x14ac:dyDescent="0.25">
      <c r="B77" s="17" t="s">
        <v>85</v>
      </c>
      <c r="C77" s="17" t="s">
        <v>86</v>
      </c>
      <c r="J77" s="10">
        <v>0.1</v>
      </c>
      <c r="K77" s="10">
        <v>785</v>
      </c>
      <c r="L77" s="8"/>
      <c r="M77" s="10">
        <v>0.1</v>
      </c>
      <c r="N77" s="10">
        <v>1300</v>
      </c>
    </row>
    <row r="78" spans="1:14" x14ac:dyDescent="0.25">
      <c r="B78" s="17" t="s">
        <v>50</v>
      </c>
      <c r="C78" s="17" t="s">
        <v>87</v>
      </c>
      <c r="J78" s="10">
        <v>0.3</v>
      </c>
      <c r="K78" s="10">
        <v>88</v>
      </c>
      <c r="L78" s="8"/>
      <c r="M78" s="10">
        <v>0.3</v>
      </c>
      <c r="N78" s="10">
        <v>145</v>
      </c>
    </row>
    <row r="79" spans="1:14" x14ac:dyDescent="0.25">
      <c r="B79" s="17" t="s">
        <v>88</v>
      </c>
      <c r="C79" s="17" t="s">
        <v>89</v>
      </c>
      <c r="J79" s="10">
        <v>0.5</v>
      </c>
      <c r="K79" s="10">
        <v>32</v>
      </c>
      <c r="L79" s="8"/>
      <c r="M79" s="10">
        <v>0.5</v>
      </c>
      <c r="N79" s="10">
        <v>52</v>
      </c>
    </row>
    <row r="80" spans="1:14" x14ac:dyDescent="0.25">
      <c r="B80" s="17" t="s">
        <v>90</v>
      </c>
      <c r="C80" s="17" t="s">
        <v>91</v>
      </c>
      <c r="J80" s="10">
        <v>0.7</v>
      </c>
      <c r="K80" s="10">
        <v>16</v>
      </c>
      <c r="L80" s="8"/>
      <c r="M80" s="10">
        <v>0.7</v>
      </c>
      <c r="N80" s="10">
        <v>27</v>
      </c>
    </row>
    <row r="81" spans="2:14" x14ac:dyDescent="0.25">
      <c r="B81" s="17" t="s">
        <v>53</v>
      </c>
      <c r="C81" s="17" t="s">
        <v>66</v>
      </c>
      <c r="J81" s="10">
        <v>0.9</v>
      </c>
      <c r="K81" s="10">
        <v>10</v>
      </c>
      <c r="L81" s="8"/>
      <c r="M81" s="10">
        <v>0.9</v>
      </c>
      <c r="N81" s="10">
        <v>16</v>
      </c>
    </row>
    <row r="83" spans="2:14" x14ac:dyDescent="0.25">
      <c r="B83" s="17" t="s">
        <v>93</v>
      </c>
    </row>
    <row r="85" spans="2:14" x14ac:dyDescent="0.25">
      <c r="B85" s="44" t="s">
        <v>55</v>
      </c>
    </row>
    <row r="86" spans="2:14" x14ac:dyDescent="0.25">
      <c r="B86" s="17" t="s">
        <v>105</v>
      </c>
    </row>
    <row r="87" spans="2:14" x14ac:dyDescent="0.25">
      <c r="B87" s="17" t="s">
        <v>100</v>
      </c>
    </row>
    <row r="89" spans="2:14" ht="13.8" x14ac:dyDescent="0.3">
      <c r="C89" s="45" t="s">
        <v>101</v>
      </c>
      <c r="D89" s="14"/>
      <c r="E89" s="14"/>
      <c r="F89" s="14"/>
      <c r="G89" s="14"/>
      <c r="H89" s="14"/>
      <c r="I89" s="14"/>
      <c r="J89" s="14"/>
    </row>
    <row r="90" spans="2:14" ht="13.8" x14ac:dyDescent="0.3">
      <c r="C90" s="45" t="s">
        <v>94</v>
      </c>
      <c r="D90" s="14"/>
      <c r="E90" s="14"/>
      <c r="F90" s="14"/>
      <c r="G90" s="14"/>
      <c r="H90" s="14"/>
      <c r="I90" s="14"/>
      <c r="J90" s="14"/>
    </row>
    <row r="91" spans="2:14" x14ac:dyDescent="0.25">
      <c r="C91" s="14"/>
      <c r="D91" s="14"/>
      <c r="E91" s="14"/>
      <c r="F91" s="14"/>
      <c r="G91" s="14"/>
      <c r="H91" s="14"/>
      <c r="I91" s="14"/>
      <c r="J91" s="14"/>
    </row>
    <row r="92" spans="2:14" ht="13.8" x14ac:dyDescent="0.3">
      <c r="C92" s="47" t="s">
        <v>95</v>
      </c>
      <c r="D92" s="14"/>
      <c r="E92" s="14"/>
      <c r="F92" s="14"/>
      <c r="G92" s="14"/>
      <c r="H92" s="14"/>
      <c r="I92" s="14"/>
      <c r="J92" s="14"/>
    </row>
    <row r="93" spans="2:14" ht="13.8" x14ac:dyDescent="0.3">
      <c r="C93" s="47"/>
      <c r="D93" s="14"/>
      <c r="E93" s="14"/>
      <c r="F93" s="14"/>
      <c r="G93" s="14"/>
      <c r="H93" s="14"/>
      <c r="I93" s="14"/>
      <c r="J93" s="14"/>
    </row>
    <row r="94" spans="2:14" ht="13.8" x14ac:dyDescent="0.3">
      <c r="C94" s="47" t="s">
        <v>96</v>
      </c>
      <c r="D94" s="14"/>
      <c r="E94" s="14"/>
      <c r="F94" s="14"/>
      <c r="G94" s="14"/>
      <c r="H94" s="14"/>
      <c r="I94" s="14"/>
      <c r="J94" s="14"/>
    </row>
    <row r="95" spans="2:14" ht="13.8" x14ac:dyDescent="0.3">
      <c r="C95" s="47" t="s">
        <v>115</v>
      </c>
      <c r="D95" s="14"/>
      <c r="E95" s="14"/>
      <c r="F95" s="14"/>
      <c r="G95" s="14"/>
      <c r="H95" s="14"/>
      <c r="I95" s="14"/>
      <c r="J95" s="14"/>
    </row>
    <row r="96" spans="2:14" ht="13.8" x14ac:dyDescent="0.3">
      <c r="C96" s="47" t="s">
        <v>97</v>
      </c>
      <c r="D96" s="14"/>
      <c r="E96" s="14"/>
      <c r="F96" s="14"/>
      <c r="G96" s="14"/>
      <c r="H96" s="14"/>
      <c r="I96" s="14"/>
      <c r="J96" s="14"/>
    </row>
    <row r="97" spans="2:10" ht="13.8" x14ac:dyDescent="0.3">
      <c r="C97" s="47" t="s">
        <v>98</v>
      </c>
      <c r="D97" s="14"/>
      <c r="E97" s="14"/>
      <c r="F97" s="14"/>
      <c r="G97" s="14"/>
      <c r="H97" s="14"/>
      <c r="I97" s="14"/>
      <c r="J97" s="14"/>
    </row>
    <row r="98" spans="2:10" ht="13.8" x14ac:dyDescent="0.3">
      <c r="C98" s="47" t="s">
        <v>99</v>
      </c>
      <c r="D98" s="14"/>
      <c r="E98" s="14"/>
      <c r="F98" s="14"/>
      <c r="G98" s="14"/>
      <c r="H98" s="14"/>
      <c r="I98" s="14"/>
      <c r="J98" s="14"/>
    </row>
    <row r="101" spans="2:10" x14ac:dyDescent="0.25">
      <c r="B101" s="17" t="s">
        <v>106</v>
      </c>
    </row>
    <row r="102" spans="2:10" ht="15.6" x14ac:dyDescent="0.35">
      <c r="B102" s="17" t="s">
        <v>116</v>
      </c>
    </row>
    <row r="104" spans="2:10" ht="13.8" x14ac:dyDescent="0.3">
      <c r="C104" s="45" t="s">
        <v>101</v>
      </c>
      <c r="D104" s="14"/>
      <c r="E104" s="14"/>
      <c r="F104" s="14"/>
      <c r="G104" s="14"/>
      <c r="H104" s="14"/>
      <c r="I104" s="14"/>
      <c r="J104" s="14"/>
    </row>
    <row r="105" spans="2:10" ht="13.8" x14ac:dyDescent="0.3">
      <c r="C105" s="45" t="s">
        <v>102</v>
      </c>
      <c r="D105" s="14"/>
      <c r="E105" s="14"/>
      <c r="F105" s="14"/>
      <c r="G105" s="14"/>
      <c r="H105" s="14"/>
      <c r="I105" s="14"/>
      <c r="J105" s="14"/>
    </row>
    <row r="106" spans="2:10" x14ac:dyDescent="0.25">
      <c r="C106" s="14"/>
      <c r="D106" s="14"/>
      <c r="E106" s="14"/>
      <c r="F106" s="14"/>
      <c r="G106" s="14"/>
      <c r="H106" s="14"/>
      <c r="I106" s="14"/>
      <c r="J106" s="14"/>
    </row>
    <row r="107" spans="2:10" ht="13.8" x14ac:dyDescent="0.3">
      <c r="C107" s="47" t="s">
        <v>95</v>
      </c>
      <c r="D107" s="14"/>
      <c r="E107" s="14"/>
      <c r="F107" s="14"/>
      <c r="G107" s="14"/>
      <c r="H107" s="14"/>
      <c r="I107" s="14"/>
      <c r="J107" s="14"/>
    </row>
    <row r="108" spans="2:10" ht="13.8" x14ac:dyDescent="0.3">
      <c r="C108" s="47"/>
      <c r="D108" s="14"/>
      <c r="E108" s="14"/>
      <c r="F108" s="14"/>
      <c r="G108" s="14"/>
      <c r="H108" s="14"/>
      <c r="I108" s="14"/>
      <c r="J108" s="14"/>
    </row>
    <row r="109" spans="2:10" ht="13.8" x14ac:dyDescent="0.3">
      <c r="C109" s="47" t="s">
        <v>103</v>
      </c>
      <c r="D109" s="14"/>
      <c r="E109" s="14"/>
      <c r="F109" s="14"/>
      <c r="G109" s="14"/>
      <c r="H109" s="14"/>
      <c r="I109" s="14"/>
      <c r="J109" s="14"/>
    </row>
    <row r="110" spans="2:10" ht="13.8" x14ac:dyDescent="0.3">
      <c r="C110" s="47" t="s">
        <v>114</v>
      </c>
      <c r="D110" s="14"/>
      <c r="E110" s="14"/>
      <c r="F110" s="14"/>
      <c r="G110" s="14"/>
      <c r="H110" s="14"/>
      <c r="I110" s="14"/>
      <c r="J110" s="14"/>
    </row>
    <row r="111" spans="2:10" ht="13.8" x14ac:dyDescent="0.3">
      <c r="C111" s="47" t="s">
        <v>97</v>
      </c>
      <c r="D111" s="14"/>
      <c r="E111" s="14"/>
      <c r="F111" s="14"/>
      <c r="G111" s="14"/>
      <c r="H111" s="14"/>
      <c r="I111" s="14"/>
      <c r="J111" s="14"/>
    </row>
    <row r="112" spans="2:10" ht="13.8" x14ac:dyDescent="0.3">
      <c r="C112" s="47" t="s">
        <v>98</v>
      </c>
      <c r="D112" s="14"/>
      <c r="E112" s="14"/>
      <c r="F112" s="14"/>
      <c r="G112" s="14"/>
      <c r="H112" s="14"/>
      <c r="I112" s="14"/>
      <c r="J112" s="14"/>
    </row>
    <row r="113" spans="2:10" ht="13.8" x14ac:dyDescent="0.3">
      <c r="C113" s="47" t="s">
        <v>104</v>
      </c>
      <c r="D113" s="14"/>
      <c r="E113" s="14"/>
      <c r="F113" s="14"/>
      <c r="G113" s="14"/>
      <c r="H113" s="14"/>
      <c r="I113" s="14"/>
      <c r="J113" s="14"/>
    </row>
    <row r="116" spans="2:10" x14ac:dyDescent="0.25">
      <c r="B116" s="17" t="s">
        <v>107</v>
      </c>
    </row>
    <row r="117" spans="2:10" ht="15.6" x14ac:dyDescent="0.35">
      <c r="B117" s="17" t="s">
        <v>108</v>
      </c>
    </row>
    <row r="118" spans="2:10" x14ac:dyDescent="0.25">
      <c r="B118" s="17" t="s">
        <v>109</v>
      </c>
    </row>
    <row r="120" spans="2:10" ht="13.8" x14ac:dyDescent="0.3">
      <c r="C120" s="45" t="s">
        <v>101</v>
      </c>
      <c r="D120" s="14"/>
      <c r="E120" s="14"/>
      <c r="F120" s="14"/>
      <c r="G120" s="14"/>
      <c r="H120" s="14"/>
      <c r="I120" s="14"/>
      <c r="J120" s="14"/>
    </row>
    <row r="121" spans="2:10" ht="13.8" x14ac:dyDescent="0.3">
      <c r="C121" s="47" t="s">
        <v>110</v>
      </c>
      <c r="D121" s="14"/>
      <c r="E121" s="14"/>
      <c r="F121" s="14"/>
      <c r="G121" s="14"/>
      <c r="H121" s="14"/>
      <c r="I121" s="14"/>
      <c r="J121" s="14"/>
    </row>
    <row r="122" spans="2:10" ht="13.8" x14ac:dyDescent="0.3">
      <c r="C122" s="47"/>
      <c r="D122" s="14"/>
      <c r="E122" s="14"/>
      <c r="F122" s="14"/>
      <c r="G122" s="14"/>
      <c r="H122" s="14"/>
      <c r="I122" s="14"/>
      <c r="J122" s="14"/>
    </row>
    <row r="123" spans="2:10" ht="13.8" x14ac:dyDescent="0.3">
      <c r="C123" s="47" t="s">
        <v>95</v>
      </c>
      <c r="D123" s="14"/>
      <c r="E123" s="14"/>
      <c r="F123" s="14"/>
      <c r="G123" s="14"/>
      <c r="H123" s="14"/>
      <c r="I123" s="14"/>
      <c r="J123" s="14"/>
    </row>
    <row r="124" spans="2:10" ht="13.8" x14ac:dyDescent="0.3">
      <c r="C124" s="47"/>
      <c r="D124" s="14"/>
      <c r="E124" s="14"/>
      <c r="F124" s="14"/>
      <c r="G124" s="14"/>
      <c r="H124" s="14"/>
      <c r="I124" s="14"/>
      <c r="J124" s="14"/>
    </row>
    <row r="125" spans="2:10" ht="13.8" x14ac:dyDescent="0.3">
      <c r="C125" s="47" t="s">
        <v>96</v>
      </c>
      <c r="D125" s="14"/>
      <c r="E125" s="14"/>
      <c r="F125" s="14"/>
      <c r="G125" s="14"/>
      <c r="H125" s="14"/>
      <c r="I125" s="14"/>
      <c r="J125" s="14"/>
    </row>
    <row r="126" spans="2:10" ht="13.8" x14ac:dyDescent="0.3">
      <c r="C126" s="47" t="s">
        <v>111</v>
      </c>
      <c r="D126" s="14"/>
      <c r="E126" s="14"/>
      <c r="F126" s="14"/>
      <c r="G126" s="14"/>
      <c r="H126" s="14"/>
      <c r="I126" s="14"/>
      <c r="J126" s="14"/>
    </row>
    <row r="127" spans="2:10" ht="13.8" x14ac:dyDescent="0.3">
      <c r="C127" s="47" t="s">
        <v>97</v>
      </c>
      <c r="D127" s="14"/>
      <c r="E127" s="14"/>
      <c r="F127" s="14"/>
      <c r="G127" s="14"/>
      <c r="H127" s="14"/>
      <c r="I127" s="14"/>
      <c r="J127" s="14"/>
    </row>
    <row r="128" spans="2:10" ht="13.8" x14ac:dyDescent="0.3">
      <c r="C128" s="47" t="s">
        <v>113</v>
      </c>
      <c r="D128" s="14"/>
      <c r="E128" s="14"/>
      <c r="F128" s="14"/>
      <c r="G128" s="14"/>
      <c r="H128" s="14"/>
      <c r="I128" s="14"/>
      <c r="J128" s="14"/>
    </row>
    <row r="129" spans="3:10" ht="13.8" x14ac:dyDescent="0.3">
      <c r="C129" s="47" t="s">
        <v>112</v>
      </c>
      <c r="D129" s="14"/>
      <c r="E129" s="14"/>
      <c r="F129" s="14"/>
      <c r="G129" s="14"/>
      <c r="H129" s="14"/>
      <c r="I129" s="14"/>
      <c r="J129" s="14"/>
    </row>
  </sheetData>
  <sheetProtection sheet="1" objects="1" scenarios="1"/>
  <mergeCells count="3">
    <mergeCell ref="C2:F2"/>
    <mergeCell ref="M75:N75"/>
    <mergeCell ref="J75:K7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Notice</vt:lpstr>
      <vt:lpstr>Loi binomiale</vt:lpstr>
      <vt:lpstr>Test</vt:lpstr>
      <vt:lpstr>Calculs</vt:lpstr>
      <vt:lpstr>Table</vt:lpstr>
      <vt:lpstr>Méthode avec 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AnaStats</cp:lastModifiedBy>
  <dcterms:created xsi:type="dcterms:W3CDTF">2014-02-26T05:58:37Z</dcterms:created>
  <dcterms:modified xsi:type="dcterms:W3CDTF">2024-03-21T13:24:53Z</dcterms:modified>
</cp:coreProperties>
</file>