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240" yWindow="60" windowWidth="11580" windowHeight="6036" tabRatio="640"/>
  </bookViews>
  <sheets>
    <sheet name=" Chi²" sheetId="2" r:id="rId1"/>
    <sheet name="Coef r de Pearson" sheetId="6" r:id="rId2"/>
    <sheet name="F Max" sheetId="10" r:id="rId3"/>
    <sheet name="Fisher" sheetId="3" r:id="rId4"/>
    <sheet name="Loi binomiale" sheetId="8" r:id="rId5"/>
    <sheet name="Spearman" sheetId="7" r:id="rId6"/>
    <sheet name="Wilcoxon" sheetId="13" state="hidden" r:id="rId7"/>
    <sheet name="Student" sheetId="5" r:id="rId8"/>
    <sheet name="Table Z" sheetId="1" r:id="rId9"/>
    <sheet name="Coefts Shapiro" sheetId="12" state="hidden" r:id="rId10"/>
    <sheet name="Shapiro-Wilk" sheetId="11" state="hidden" r:id="rId11"/>
    <sheet name="Durbin-Watson" sheetId="9" state="hidden" r:id="rId12"/>
  </sheets>
  <definedNames>
    <definedName name="CHISQ">' Chi²'!$A$9:$J$38</definedName>
    <definedName name="PEAR">'Coef r de Pearson'!$A$8:$G$38</definedName>
    <definedName name="PEARS">'Coef r de Pearson'!$B$8:$G$38</definedName>
  </definedNames>
  <calcPr calcId="125725"/>
</workbook>
</file>

<file path=xl/calcChain.xml><?xml version="1.0" encoding="utf-8"?>
<calcChain xmlns="http://schemas.openxmlformats.org/spreadsheetml/2006/main">
  <c r="I31" i="7"/>
  <c r="H31" s="1"/>
  <c r="H13"/>
  <c r="L15" i="2"/>
  <c r="L19" s="1"/>
  <c r="L14"/>
  <c r="H32" i="7" l="1"/>
  <c r="G35" s="1"/>
  <c r="I10" i="6"/>
  <c r="I12" s="1"/>
  <c r="H50" i="3"/>
  <c r="H49"/>
  <c r="F52"/>
  <c r="C56" s="1"/>
  <c r="X18" i="8"/>
  <c r="X20" s="1"/>
  <c r="U22" s="1"/>
  <c r="G34"/>
  <c r="H34"/>
  <c r="I34"/>
  <c r="J34"/>
  <c r="K34"/>
  <c r="L34"/>
  <c r="M34"/>
  <c r="N34"/>
  <c r="O34"/>
  <c r="P34"/>
  <c r="Q34"/>
  <c r="G35"/>
  <c r="H35"/>
  <c r="I35"/>
  <c r="J35"/>
  <c r="K35"/>
  <c r="L35"/>
  <c r="M35"/>
  <c r="N35"/>
  <c r="O35"/>
  <c r="P35"/>
  <c r="Q35"/>
  <c r="H36"/>
  <c r="I36"/>
  <c r="J36"/>
  <c r="K36"/>
  <c r="L36"/>
  <c r="M36"/>
  <c r="N36"/>
  <c r="O36"/>
  <c r="P36"/>
  <c r="Q36"/>
  <c r="H37"/>
  <c r="I37"/>
  <c r="J37"/>
  <c r="K37"/>
  <c r="L37"/>
  <c r="M37"/>
  <c r="N37"/>
  <c r="O37"/>
  <c r="P37"/>
  <c r="Q37"/>
  <c r="H38"/>
  <c r="I38"/>
  <c r="J38"/>
  <c r="K38"/>
  <c r="L38"/>
  <c r="M38"/>
  <c r="N38"/>
  <c r="O38"/>
  <c r="P38"/>
  <c r="Q38"/>
  <c r="B14"/>
  <c r="C14"/>
  <c r="D14"/>
  <c r="E14"/>
  <c r="F14"/>
  <c r="G14"/>
  <c r="H14"/>
  <c r="B15"/>
  <c r="C15"/>
  <c r="D15"/>
  <c r="E15"/>
  <c r="F15"/>
  <c r="G15"/>
  <c r="H15"/>
  <c r="I15"/>
  <c r="B16"/>
  <c r="C16"/>
  <c r="D16"/>
  <c r="E16"/>
  <c r="F16"/>
  <c r="G16"/>
  <c r="H16"/>
  <c r="I16"/>
  <c r="J16"/>
  <c r="B17"/>
  <c r="C17"/>
  <c r="D17"/>
  <c r="E17"/>
  <c r="F17"/>
  <c r="G17"/>
  <c r="H17"/>
  <c r="I17"/>
  <c r="J17"/>
  <c r="K17"/>
  <c r="B18"/>
  <c r="C18"/>
  <c r="D18"/>
  <c r="E18"/>
  <c r="F18"/>
  <c r="G18"/>
  <c r="H18"/>
  <c r="I18"/>
  <c r="J18"/>
  <c r="K18"/>
  <c r="C19"/>
  <c r="D19"/>
  <c r="E19"/>
  <c r="F19"/>
  <c r="G19"/>
  <c r="H19"/>
  <c r="I19"/>
  <c r="J19"/>
  <c r="K19"/>
  <c r="L19"/>
  <c r="C20"/>
  <c r="D20"/>
  <c r="E20"/>
  <c r="F20"/>
  <c r="G20"/>
  <c r="H20"/>
  <c r="I20"/>
  <c r="J20"/>
  <c r="K20"/>
  <c r="L20"/>
  <c r="M20"/>
  <c r="C21"/>
  <c r="D21"/>
  <c r="E21"/>
  <c r="F21"/>
  <c r="G21"/>
  <c r="H21"/>
  <c r="I21"/>
  <c r="J21"/>
  <c r="K21"/>
  <c r="L21"/>
  <c r="M21"/>
  <c r="N21"/>
  <c r="C22"/>
  <c r="D22"/>
  <c r="E22"/>
  <c r="F22"/>
  <c r="G22"/>
  <c r="H22"/>
  <c r="I22"/>
  <c r="J22"/>
  <c r="K22"/>
  <c r="L22"/>
  <c r="M22"/>
  <c r="N22"/>
  <c r="D23"/>
  <c r="E23"/>
  <c r="F23"/>
  <c r="G23"/>
  <c r="H23"/>
  <c r="I23"/>
  <c r="J23"/>
  <c r="K23"/>
  <c r="L23"/>
  <c r="M23"/>
  <c r="N23"/>
  <c r="O23"/>
  <c r="D24"/>
  <c r="E24"/>
  <c r="F24"/>
  <c r="G24"/>
  <c r="H24"/>
  <c r="I24"/>
  <c r="J24"/>
  <c r="K24"/>
  <c r="L24"/>
  <c r="M24"/>
  <c r="N24"/>
  <c r="O24"/>
  <c r="P24"/>
  <c r="D25"/>
  <c r="E25"/>
  <c r="F25"/>
  <c r="G25"/>
  <c r="H25"/>
  <c r="I25"/>
  <c r="J25"/>
  <c r="K25"/>
  <c r="L25"/>
  <c r="M25"/>
  <c r="N25"/>
  <c r="O25"/>
  <c r="P25"/>
  <c r="Q25"/>
  <c r="D26"/>
  <c r="E26"/>
  <c r="F26"/>
  <c r="G26"/>
  <c r="H26"/>
  <c r="I26"/>
  <c r="J26"/>
  <c r="K26"/>
  <c r="L26"/>
  <c r="M26"/>
  <c r="N26"/>
  <c r="O26"/>
  <c r="P26"/>
  <c r="Q26"/>
  <c r="E27"/>
  <c r="F27"/>
  <c r="G27"/>
  <c r="H27"/>
  <c r="I27"/>
  <c r="J27"/>
  <c r="K27"/>
  <c r="L27"/>
  <c r="M27"/>
  <c r="N27"/>
  <c r="O27"/>
  <c r="P27"/>
  <c r="Q27"/>
  <c r="E28"/>
  <c r="F28"/>
  <c r="G28"/>
  <c r="H28"/>
  <c r="I28"/>
  <c r="J28"/>
  <c r="K28"/>
  <c r="L28"/>
  <c r="M28"/>
  <c r="N28"/>
  <c r="O28"/>
  <c r="P28"/>
  <c r="Q28"/>
  <c r="E29"/>
  <c r="F29"/>
  <c r="G29"/>
  <c r="H29"/>
  <c r="I29"/>
  <c r="J29"/>
  <c r="K29"/>
  <c r="L29"/>
  <c r="M29"/>
  <c r="N29"/>
  <c r="O29"/>
  <c r="P29"/>
  <c r="Q29"/>
  <c r="F30"/>
  <c r="G30"/>
  <c r="H30"/>
  <c r="I30"/>
  <c r="J30"/>
  <c r="K30"/>
  <c r="L30"/>
  <c r="M30"/>
  <c r="N30"/>
  <c r="O30"/>
  <c r="P30"/>
  <c r="Q30"/>
  <c r="F31"/>
  <c r="G31"/>
  <c r="H31"/>
  <c r="I31"/>
  <c r="J31"/>
  <c r="K31"/>
  <c r="L31"/>
  <c r="M31"/>
  <c r="N31"/>
  <c r="O31"/>
  <c r="P31"/>
  <c r="Q31"/>
  <c r="F32"/>
  <c r="G32"/>
  <c r="H32"/>
  <c r="I32"/>
  <c r="J32"/>
  <c r="K32"/>
  <c r="L32"/>
  <c r="M32"/>
  <c r="N32"/>
  <c r="O32"/>
  <c r="P32"/>
  <c r="Q32"/>
  <c r="G33"/>
  <c r="H33"/>
  <c r="I33"/>
  <c r="J33"/>
  <c r="K33"/>
  <c r="L33"/>
  <c r="M33"/>
  <c r="N33"/>
  <c r="O33"/>
  <c r="P33"/>
  <c r="Q33"/>
  <c r="C13"/>
  <c r="D13"/>
  <c r="E13"/>
  <c r="F13"/>
  <c r="G13"/>
  <c r="B13"/>
  <c r="H14" i="7"/>
  <c r="G17" s="1"/>
  <c r="K7" i="5"/>
  <c r="K8"/>
  <c r="J9" s="1"/>
  <c r="I11" s="1"/>
</calcChain>
</file>

<file path=xl/comments1.xml><?xml version="1.0" encoding="utf-8"?>
<comments xmlns="http://schemas.openxmlformats.org/spreadsheetml/2006/main">
  <authors>
    <author>Gilles</author>
  </authors>
  <commentList>
    <comment ref="A6" authorId="0">
      <text>
        <r>
          <rPr>
            <b/>
            <sz val="8"/>
            <color indexed="81"/>
            <rFont val="Tahoma"/>
            <family val="2"/>
          </rPr>
          <t>N = nombre de paires de valeurs ayant servi au calcul du coefficient de corrélation.
N.B. Les deux variables doivent avoir une distribution normale.</t>
        </r>
      </text>
    </comment>
  </commentList>
</comments>
</file>

<file path=xl/comments2.xml><?xml version="1.0" encoding="utf-8"?>
<comments xmlns="http://schemas.openxmlformats.org/spreadsheetml/2006/main">
  <authors>
    <author>Gilles</author>
  </authors>
  <commentList>
    <comment ref="A8" authorId="0">
      <text>
        <r>
          <rPr>
            <b/>
            <sz val="8"/>
            <color indexed="81"/>
            <rFont val="Tahoma"/>
            <family val="2"/>
          </rPr>
          <t>N = nombre de paires de valeurs ayant servi au calcul de rho.</t>
        </r>
      </text>
    </comment>
  </commentList>
</comments>
</file>

<file path=xl/comments3.xml><?xml version="1.0" encoding="utf-8"?>
<comments xmlns="http://schemas.openxmlformats.org/spreadsheetml/2006/main">
  <authors>
    <author>Gilles</author>
  </authors>
  <commentList>
    <comment ref="A14" authorId="0">
      <text>
        <r>
          <rPr>
            <b/>
            <sz val="8"/>
            <color indexed="81"/>
            <rFont val="Tahoma"/>
            <family val="2"/>
          </rPr>
          <t xml:space="preserve">nu 
= nombre de degrés de liberté 
= (effectif échantillon 1 -1) + (effectif échantillon 2 -1)
= effectif total des deux échantillons -2
</t>
        </r>
      </text>
    </comment>
  </commentList>
</comments>
</file>

<file path=xl/sharedStrings.xml><?xml version="1.0" encoding="utf-8"?>
<sst xmlns="http://schemas.openxmlformats.org/spreadsheetml/2006/main" count="222" uniqueCount="150">
  <si>
    <t>z</t>
  </si>
  <si>
    <t>nu</t>
  </si>
  <si>
    <t>alpha</t>
  </si>
  <si>
    <t>e pour alpha:</t>
  </si>
  <si>
    <t>(1%,2%,5%,10%,20%,30%,40%,50%,60%,70%,80%,90%)</t>
  </si>
  <si>
    <t>alpha =</t>
  </si>
  <si>
    <t xml:space="preserve">     nu =</t>
  </si>
  <si>
    <t>nu1 =</t>
  </si>
  <si>
    <t>nu2 =</t>
  </si>
  <si>
    <t>Table de la loi de Fisher</t>
  </si>
  <si>
    <t>Valeurs de alpha</t>
  </si>
  <si>
    <t>N =</t>
  </si>
  <si>
    <t>ddl du numérateur (1ère ligne)</t>
  </si>
  <si>
    <t>ddl du dénominateur (1ère colonne)</t>
  </si>
  <si>
    <t>N</t>
  </si>
  <si>
    <t>Test binomial</t>
  </si>
  <si>
    <t xml:space="preserve">La table donne les probabilités unidirectionnelles exactes </t>
  </si>
  <si>
    <t xml:space="preserve">d’observer une valeur inférieure ou égale à x (fréquence de l’événement le moins fréquent) </t>
  </si>
  <si>
    <t>lors de N tirages d’un événement dont la probabilité théorique = ½</t>
  </si>
  <si>
    <t>x = événement le moins fréquent</t>
  </si>
  <si>
    <t xml:space="preserve">Evénement le moins fréquent : x = </t>
  </si>
  <si>
    <t>Test par rapport à 1/2 1/2</t>
  </si>
  <si>
    <t>Renseigner les cellules jaunes</t>
  </si>
  <si>
    <t>Table de Durbin-Watson</t>
  </si>
  <si>
    <t>k' = 1</t>
  </si>
  <si>
    <t>k’ = 2</t>
  </si>
  <si>
    <t>k' = 3</t>
  </si>
  <si>
    <t>k' = 4</t>
  </si>
  <si>
    <t>k’ = 5</t>
  </si>
  <si>
    <t>k' = 6</t>
  </si>
  <si>
    <t>k' = 7</t>
  </si>
  <si>
    <t>k’ = 8</t>
  </si>
  <si>
    <t>k' = 9</t>
  </si>
  <si>
    <t>k' = 10</t>
  </si>
  <si>
    <t>n</t>
  </si>
  <si>
    <t>dL</t>
  </si>
  <si>
    <t>dU</t>
  </si>
  <si>
    <t>TABLE DU Fmax</t>
  </si>
  <si>
    <t xml:space="preserve">D’après  R.R . Sokal &amp; F.J. Rohlf, 1969. Biometry. The principles and practice of statistics in biological research. </t>
  </si>
  <si>
    <t>W.H. Freeman and Co, USA.</t>
  </si>
  <si>
    <t xml:space="preserve">La table du Fmax sert à tester le rapport des variances des différents groupes avant une analyse de variance. </t>
  </si>
  <si>
    <t>La colonne de gauche indique le nombre de degrés de liberté, c.a.d. l’effectif des groupes –1.</t>
  </si>
  <si>
    <t xml:space="preserve">On trouve ensuite la valeur maximale du rapport de variances correspondant à chaque seuil, </t>
  </si>
  <si>
    <r>
      <t>Exemple</t>
    </r>
    <r>
      <rPr>
        <sz val="12"/>
        <rFont val="Times New Roman"/>
        <family val="1"/>
      </rPr>
      <t xml:space="preserve"> : </t>
    </r>
  </si>
  <si>
    <t>dans une expérience on a utilisé 4 groupes de 10 sujets chacun ;</t>
  </si>
  <si>
    <t xml:space="preserve">ils ont respectivement des variances de 25, 12, 15 et 43. </t>
  </si>
  <si>
    <t xml:space="preserve">Le rapport de la plus grande variance à la plus petite est de 43/12 = 3.58. </t>
  </si>
  <si>
    <t xml:space="preserve">le rapport des variances soit au moins de 6.31 pour que les variances soient </t>
  </si>
  <si>
    <t xml:space="preserve">significativement inégales au seuil de 0.05. Comme dans notre cas c’est inférieur, </t>
  </si>
  <si>
    <t xml:space="preserve">on peut considérer qu’elles ne diffèrent pas significativement et </t>
  </si>
  <si>
    <t>on pourra donc réaliser une analyse de variance.</t>
  </si>
  <si>
    <t>k = nombre de groupes</t>
  </si>
  <si>
    <t>ddl</t>
  </si>
  <si>
    <t>a</t>
  </si>
  <si>
    <t>¥</t>
  </si>
  <si>
    <t>TABLE DE SHAPIRO-WILK</t>
  </si>
  <si>
    <r>
      <t>NB: Si W est plus grand ou égal au W1-</t>
    </r>
    <r>
      <rPr>
        <sz val="9"/>
        <rFont val="Times New Roman"/>
        <family val="1"/>
      </rPr>
      <t>α</t>
    </r>
    <r>
      <rPr>
        <sz val="9"/>
        <rFont val="Arial"/>
        <family val="2"/>
      </rPr>
      <t xml:space="preserve">,n de la table alors on considère la distribution comme normale </t>
    </r>
  </si>
  <si>
    <t>Risque 5%</t>
  </si>
  <si>
    <t>Risque 1%</t>
  </si>
  <si>
    <t>n = effectif   /   k' = nombre de variables explicatives moins la constante  /   dL = seuil inférieur de DW   /   dU = seuil supérieur de DW</t>
  </si>
  <si>
    <t>Rho = coefficient d'autocorrélation.</t>
  </si>
  <si>
    <t>1. Si DW observé &lt; ou = 2</t>
  </si>
  <si>
    <r>
      <t>on teste alors l'hypothèse nulle que Rho = 0 (H</t>
    </r>
    <r>
      <rPr>
        <vertAlign val="subscript"/>
        <sz val="10"/>
        <rFont val="Arial"/>
        <family val="2"/>
      </rPr>
      <t>0</t>
    </r>
    <r>
      <rPr>
        <sz val="10"/>
        <rFont val="Arial"/>
        <family val="2"/>
      </rPr>
      <t>) contre Rho &gt; 0 (H</t>
    </r>
    <r>
      <rPr>
        <vertAlign val="subscript"/>
        <sz val="10"/>
        <rFont val="Arial"/>
        <family val="2"/>
      </rPr>
      <t>1</t>
    </r>
    <r>
      <rPr>
        <sz val="10"/>
        <rFont val="Arial"/>
        <family val="2"/>
      </rPr>
      <t>) à l'aide la table ci-dessous avec alpha = 0.05 unidirectionnel :</t>
    </r>
  </si>
  <si>
    <r>
      <t>si DW &lt; dL on rejette H</t>
    </r>
    <r>
      <rPr>
        <vertAlign val="subscript"/>
        <sz val="10"/>
        <rFont val="Arial"/>
        <family val="2"/>
      </rPr>
      <t>0</t>
    </r>
    <r>
      <rPr>
        <sz val="10"/>
        <rFont val="Arial"/>
        <family val="2"/>
      </rPr>
      <t xml:space="preserve"> </t>
    </r>
  </si>
  <si>
    <r>
      <t>si DW &gt; dU, on ne rejette pas H</t>
    </r>
    <r>
      <rPr>
        <vertAlign val="subscript"/>
        <sz val="10"/>
        <rFont val="Arial"/>
        <family val="2"/>
      </rPr>
      <t>0</t>
    </r>
  </si>
  <si>
    <t>si DW compris entre dL et dU on ne peut conclure</t>
  </si>
  <si>
    <t>2. Si DW observé &gt; 2</t>
  </si>
  <si>
    <r>
      <t>on teste l'hypothèse nulle que que Rho = 0 (H</t>
    </r>
    <r>
      <rPr>
        <vertAlign val="subscript"/>
        <sz val="10"/>
        <rFont val="Arial"/>
        <family val="2"/>
      </rPr>
      <t>0</t>
    </r>
    <r>
      <rPr>
        <sz val="10"/>
        <rFont val="Arial"/>
        <family val="2"/>
      </rPr>
      <t>) contre Rho &lt; 0 (H</t>
    </r>
    <r>
      <rPr>
        <vertAlign val="subscript"/>
        <sz val="10"/>
        <rFont val="Arial"/>
        <family val="2"/>
      </rPr>
      <t>1</t>
    </r>
    <r>
      <rPr>
        <sz val="10"/>
        <rFont val="Arial"/>
        <family val="2"/>
      </rPr>
      <t>) à l'aide la table ci-dessous avec alpha = 0.05 unidirectionnel :</t>
    </r>
  </si>
  <si>
    <r>
      <t>si DW &lt; dL on ne rejette pas H</t>
    </r>
    <r>
      <rPr>
        <vertAlign val="subscript"/>
        <sz val="10"/>
        <rFont val="Arial"/>
        <family val="2"/>
      </rPr>
      <t>0</t>
    </r>
  </si>
  <si>
    <r>
      <t>si DW &gt; dU, on rejette H</t>
    </r>
    <r>
      <rPr>
        <vertAlign val="subscript"/>
        <sz val="10"/>
        <rFont val="Arial"/>
        <family val="2"/>
      </rPr>
      <t>0</t>
    </r>
  </si>
  <si>
    <t>4-dL</t>
  </si>
  <si>
    <t>4-dU</t>
  </si>
  <si>
    <t>Test du Fmax ou test de HARTLEY.</t>
  </si>
  <si>
    <t>Voir aussi plus bas une autre présentation de la même table.</t>
  </si>
  <si>
    <t>Première colonne = nombre de d.d.l. du dénominateur (= d.d.l. de la variation erreur)</t>
  </si>
  <si>
    <t>nu = nombre de degrés de liberté</t>
  </si>
  <si>
    <t>alpha unidirectionnel</t>
  </si>
  <si>
    <t>alpha bidirectionnel</t>
  </si>
  <si>
    <r>
      <t>Table des coefficients a</t>
    </r>
    <r>
      <rPr>
        <b/>
        <vertAlign val="subscript"/>
        <sz val="12"/>
        <rFont val="Arial"/>
        <family val="2"/>
      </rPr>
      <t>i</t>
    </r>
    <r>
      <rPr>
        <b/>
        <sz val="12"/>
        <rFont val="Arial"/>
        <family val="2"/>
      </rPr>
      <t xml:space="preserve"> du test de Shapiro-Wilk</t>
    </r>
  </si>
  <si>
    <t>i</t>
  </si>
  <si>
    <t xml:space="preserve">0,391'7 </t>
  </si>
  <si>
    <t>Ces coefficients permettent le calcul de W, qui doit ensuite être observé dans la table de la feuille suivante.</t>
  </si>
  <si>
    <r>
      <t>Wilcoxon Signed-Ranks Test Critical  values</t>
    </r>
    <r>
      <rPr>
        <sz val="10"/>
        <color indexed="8"/>
        <rFont val="Verdana"/>
        <family val="2"/>
      </rPr>
      <t xml:space="preserve"> </t>
    </r>
  </si>
  <si>
    <t xml:space="preserve">Number  (n) </t>
  </si>
  <si>
    <t>Table des valeurs critiques de W au seuil de 5%</t>
  </si>
  <si>
    <t>Unidirectionnel</t>
  </si>
  <si>
    <t>Bidirectionnel</t>
  </si>
  <si>
    <t>Table de Wilcoxon des valeurs critiques de W</t>
  </si>
  <si>
    <t>&lt;= valeur limite de r</t>
  </si>
  <si>
    <t>&lt;= effectif N</t>
  </si>
  <si>
    <t>et calcul utilisant la table</t>
  </si>
  <si>
    <t xml:space="preserve">selon le nombre de groupes k. </t>
  </si>
  <si>
    <t>On doit faire le rapport de la plus grande variance à la plus petite.</t>
  </si>
  <si>
    <t>Les effectifs des différents groupes doivent être égaux et les distributions doivent être normales.</t>
  </si>
  <si>
    <t xml:space="preserve">On trouve dans la table que pour 9 degrés de liberté (= 10 – 1), et k = 4 groupes, il faut que </t>
  </si>
  <si>
    <t>Limite de F (alpha = 5%) =</t>
  </si>
  <si>
    <t xml:space="preserve">F observé = </t>
  </si>
  <si>
    <t>Première ligne = nombre de d.d.l. du numérateur (nombre de groupes pour le calcul de l'effet - 1)</t>
  </si>
  <si>
    <r>
      <t xml:space="preserve">Les cellules donnent le F limite </t>
    </r>
    <r>
      <rPr>
        <b/>
        <sz val="10"/>
        <rFont val="Arial"/>
        <family val="2"/>
      </rPr>
      <t>à p = 0.05</t>
    </r>
    <r>
      <rPr>
        <sz val="10"/>
        <rFont val="Arial"/>
        <family val="2"/>
      </rPr>
      <t xml:space="preserve"> =&gt; si F observé est supérieur au F limite, l'effet est significatif à 5%</t>
    </r>
  </si>
  <si>
    <t>Un outil de test utilisant la table se trouve sous le tableau.</t>
  </si>
  <si>
    <t xml:space="preserve">Nombre total de tirages = </t>
  </si>
  <si>
    <t xml:space="preserve">Probabilité exacte : p = </t>
  </si>
  <si>
    <t>Pour des valeurs supérieures de N, utiliser la fonction "LOI.BINOMIALE" ci-contre.</t>
  </si>
  <si>
    <t xml:space="preserve">Evénement le plus fréquent y = </t>
  </si>
  <si>
    <r>
      <t>N.B. Le test est unidirectionnel : H</t>
    </r>
    <r>
      <rPr>
        <vertAlign val="subscript"/>
        <sz val="10"/>
        <rFont val="Arial"/>
        <family val="2"/>
      </rPr>
      <t>1</t>
    </r>
    <r>
      <rPr>
        <sz val="10"/>
        <rFont val="Arial"/>
        <family val="2"/>
      </rPr>
      <t xml:space="preserve"> = x &lt; y</t>
    </r>
  </si>
  <si>
    <t>Seuil de risque alpha</t>
  </si>
  <si>
    <t>nu+1</t>
  </si>
  <si>
    <t>Test utilisant la table</t>
  </si>
  <si>
    <t>&lt;= nu</t>
  </si>
  <si>
    <t>&lt;= valeur limite de chi²</t>
  </si>
  <si>
    <t>&lt;= chi² observé</t>
  </si>
  <si>
    <t>Table du Chi²</t>
  </si>
  <si>
    <t>- Pour une table à double entrée nu = (nbre de colonnes - 1) x (nbre de lignes - 1)</t>
  </si>
  <si>
    <t>- Pour le cas d'un seul échantillon comparé à une distribution théorique, nu = nbre de modalités - 1</t>
  </si>
  <si>
    <t>&lt;= seuil alpha choisi (dans la ligne 8)</t>
  </si>
  <si>
    <t>&lt;= choisir alpha (dans la ligne 7)</t>
  </si>
  <si>
    <t>rho observé =</t>
  </si>
  <si>
    <t xml:space="preserve">rho limite = </t>
  </si>
  <si>
    <t>rho de Spearman</t>
  </si>
  <si>
    <t>Table du coefficient de corrélation des rangs</t>
  </si>
  <si>
    <t>(= nombre de paires de valeurs)</t>
  </si>
  <si>
    <t>(valeur absolue entre 0 et 1)</t>
  </si>
  <si>
    <t>(choisir alpha dans la ligne 6)</t>
  </si>
  <si>
    <t xml:space="preserve">limite = </t>
  </si>
  <si>
    <r>
      <rPr>
        <u/>
        <sz val="10"/>
        <rFont val="Arial"/>
        <family val="2"/>
      </rPr>
      <t>Table 1</t>
    </r>
    <r>
      <rPr>
        <sz val="10"/>
        <rFont val="Arial"/>
        <family val="2"/>
      </rPr>
      <t xml:space="preserve"> : 4 &lt; N &gt; 30</t>
    </r>
  </si>
  <si>
    <r>
      <t xml:space="preserve">Pour N &lt; ou = 30 - Test </t>
    </r>
    <r>
      <rPr>
        <u/>
        <sz val="10"/>
        <rFont val="Arial"/>
        <family val="2"/>
      </rPr>
      <t>unidirectionnel</t>
    </r>
    <r>
      <rPr>
        <sz val="10"/>
        <rFont val="Arial"/>
        <family val="2"/>
      </rPr>
      <t xml:space="preserve"> utilisant la table</t>
    </r>
  </si>
  <si>
    <t>Table 2</t>
  </si>
  <si>
    <t>Table du Rho de Spearman pour n &gt; 30</t>
  </si>
  <si>
    <t>Renseigner les cellules jaunes.</t>
  </si>
  <si>
    <r>
      <t xml:space="preserve">Pour 4 &lt; N &gt; 500 - Test </t>
    </r>
    <r>
      <rPr>
        <u/>
        <sz val="10"/>
        <rFont val="Arial"/>
        <family val="2"/>
      </rPr>
      <t>bidirectionnel</t>
    </r>
    <r>
      <rPr>
        <sz val="10"/>
        <rFont val="Arial"/>
        <family val="2"/>
      </rPr>
      <t xml:space="preserve"> utilisant la table</t>
    </r>
  </si>
  <si>
    <t>(choisir alpha dans la ligne 41)</t>
  </si>
  <si>
    <t>Table 1</t>
  </si>
  <si>
    <t>nu = nombre de degrés de liberté = effectif total des deux échantillons -2.</t>
  </si>
  <si>
    <t>t observé =</t>
  </si>
  <si>
    <t xml:space="preserve">    t limite =</t>
  </si>
  <si>
    <t>Table de la loi de Student</t>
  </si>
  <si>
    <t>s'obtient en additionnant la valeur de la marge verticale et la valeur de la marge supérieure.</t>
  </si>
  <si>
    <t>La valeur située au croisement de la ligne et de la colonne utilisées est la probabilité</t>
  </si>
  <si>
    <t>unidirectionnelle de l'hypothèse nulle.</t>
  </si>
  <si>
    <r>
      <rPr>
        <u/>
        <sz val="10"/>
        <rFont val="Arial"/>
        <family val="2"/>
      </rPr>
      <t>Exemple</t>
    </r>
    <r>
      <rPr>
        <sz val="10"/>
        <rFont val="Arial"/>
        <family val="2"/>
      </rPr>
      <t xml:space="preserve"> : </t>
    </r>
  </si>
  <si>
    <t>la probabilité unidirectionnelle de s'écarter de 1.96 écarts types (1.9 + 0.06)</t>
  </si>
  <si>
    <t>d'un côté de la moyenne est de 0.0250 si la distribution est normale.</t>
  </si>
  <si>
    <t>Table de z</t>
  </si>
  <si>
    <t>Probabilités unidirectionnelles associées à la loi normale</t>
  </si>
  <si>
    <t>La valeur de z (= "valeur-test" = nombre d'écarts types de la moyenne d'une distribution normale)</t>
  </si>
  <si>
    <r>
      <t>Dans la cellule J7, choisir alpha (</t>
    </r>
    <r>
      <rPr>
        <u/>
        <sz val="10"/>
        <rFont val="Arial"/>
        <family val="2"/>
      </rPr>
      <t>bidirectionnel</t>
    </r>
    <r>
      <rPr>
        <sz val="10"/>
        <rFont val="Arial"/>
        <family val="2"/>
      </rPr>
      <t>) dans la liste suivante :</t>
    </r>
  </si>
  <si>
    <t>N = nombre de paires de valeurs ayant servi à calculer rho.</t>
  </si>
  <si>
    <t>La seconde colonne indique deux seuils du risque alpha pour le test : p = 0.05 ou p = 0.01</t>
  </si>
  <si>
    <t>Table du coefficient de corrélation r de Bravais-Pearson</t>
  </si>
  <si>
    <t>&lt;= coefficient r observé</t>
  </si>
</sst>
</file>

<file path=xl/styles.xml><?xml version="1.0" encoding="utf-8"?>
<styleSheet xmlns="http://schemas.openxmlformats.org/spreadsheetml/2006/main">
  <numFmts count="8">
    <numFmt numFmtId="164" formatCode="General_)"/>
    <numFmt numFmtId="165" formatCode="0.0000_)"/>
    <numFmt numFmtId="166" formatCode=";;;"/>
    <numFmt numFmtId="167" formatCode="0.0%"/>
    <numFmt numFmtId="168" formatCode="0.000"/>
    <numFmt numFmtId="169" formatCode="0.0"/>
    <numFmt numFmtId="170" formatCode="0.0000"/>
    <numFmt numFmtId="171" formatCode="0.00000"/>
  </numFmts>
  <fonts count="46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12"/>
      <name val="Courier"/>
      <family val="3"/>
    </font>
    <font>
      <sz val="13"/>
      <color indexed="8"/>
      <name val="Times New Roman"/>
      <family val="1"/>
    </font>
    <font>
      <sz val="12"/>
      <name val="Arial"/>
      <family val="2"/>
    </font>
    <font>
      <sz val="12"/>
      <color indexed="8"/>
      <name val="Times New Roman"/>
      <family val="1"/>
    </font>
    <font>
      <b/>
      <u/>
      <sz val="11"/>
      <name val="Arial"/>
      <family val="2"/>
    </font>
    <font>
      <b/>
      <sz val="11"/>
      <name val="Arial"/>
      <family val="2"/>
    </font>
    <font>
      <sz val="11"/>
      <name val="Times New Roman"/>
      <family val="1"/>
    </font>
    <font>
      <sz val="8"/>
      <name val="Arial"/>
      <family val="2"/>
    </font>
    <font>
      <b/>
      <sz val="12"/>
      <name val="Arial"/>
      <family val="2"/>
    </font>
    <font>
      <i/>
      <sz val="10"/>
      <name val="Times New Roman"/>
      <family val="1"/>
    </font>
    <font>
      <sz val="11"/>
      <name val="Arial"/>
      <family val="2"/>
    </font>
    <font>
      <sz val="12"/>
      <name val="Times New Roman"/>
      <family val="1"/>
    </font>
    <font>
      <u/>
      <sz val="12"/>
      <name val="Times New Roman"/>
      <family val="1"/>
    </font>
    <font>
      <vertAlign val="subscript"/>
      <sz val="13"/>
      <name val="Times New Roman"/>
      <family val="1"/>
    </font>
    <font>
      <i/>
      <sz val="10"/>
      <name val="Arial"/>
      <family val="2"/>
    </font>
    <font>
      <i/>
      <sz val="13"/>
      <name val="Symbol"/>
      <family val="1"/>
      <charset val="2"/>
    </font>
    <font>
      <sz val="9"/>
      <name val="Arial"/>
      <family val="2"/>
    </font>
    <font>
      <sz val="9"/>
      <name val="Times New Roman"/>
      <family val="1"/>
    </font>
    <font>
      <b/>
      <sz val="8"/>
      <name val="Arial"/>
      <family val="2"/>
    </font>
    <font>
      <sz val="8"/>
      <name val="Arial"/>
      <family val="2"/>
    </font>
    <font>
      <vertAlign val="subscript"/>
      <sz val="10"/>
      <name val="Arial"/>
      <family val="2"/>
    </font>
    <font>
      <b/>
      <sz val="11"/>
      <name val="Times New Roman"/>
      <family val="1"/>
    </font>
    <font>
      <b/>
      <i/>
      <sz val="10"/>
      <name val="Arial"/>
      <family val="2"/>
    </font>
    <font>
      <b/>
      <sz val="8"/>
      <color indexed="81"/>
      <name val="Tahoma"/>
      <family val="2"/>
    </font>
    <font>
      <b/>
      <vertAlign val="subscript"/>
      <sz val="12"/>
      <name val="Arial"/>
      <family val="2"/>
    </font>
    <font>
      <b/>
      <sz val="10"/>
      <name val="Arial"/>
      <family val="2"/>
    </font>
    <font>
      <b/>
      <sz val="10"/>
      <color indexed="8"/>
      <name val="Verdana"/>
      <family val="2"/>
    </font>
    <font>
      <sz val="10"/>
      <color indexed="8"/>
      <name val="Verdana"/>
      <family val="2"/>
    </font>
    <font>
      <b/>
      <sz val="10"/>
      <color indexed="18"/>
      <name val="Arial"/>
      <family val="2"/>
    </font>
    <font>
      <b/>
      <sz val="10"/>
      <color indexed="60"/>
      <name val="Arial"/>
      <family val="2"/>
    </font>
    <font>
      <b/>
      <sz val="10"/>
      <color indexed="18"/>
      <name val="Verdana"/>
      <family val="2"/>
    </font>
    <font>
      <b/>
      <sz val="10"/>
      <color indexed="60"/>
      <name val="Verdana"/>
      <family val="2"/>
    </font>
    <font>
      <sz val="10"/>
      <color theme="0"/>
      <name val="Arial"/>
      <family val="2"/>
    </font>
    <font>
      <u/>
      <sz val="10"/>
      <name val="Arial"/>
      <family val="2"/>
    </font>
    <font>
      <sz val="12"/>
      <color theme="0"/>
      <name val="Helv"/>
    </font>
    <font>
      <b/>
      <sz val="11"/>
      <name val="Trebuchet MS"/>
      <family val="2"/>
    </font>
    <font>
      <b/>
      <u/>
      <sz val="10"/>
      <name val="Arial"/>
      <family val="2"/>
    </font>
    <font>
      <b/>
      <sz val="12"/>
      <name val="Trebuchet MS"/>
      <family val="2"/>
    </font>
    <font>
      <b/>
      <sz val="10"/>
      <name val="Trebuchet MS"/>
      <family val="2"/>
    </font>
    <font>
      <sz val="11"/>
      <name val="Trebuchet MS"/>
      <family val="2"/>
    </font>
    <font>
      <b/>
      <sz val="12"/>
      <color indexed="8"/>
      <name val="Trebuchet MS"/>
      <family val="2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43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20">
    <xf numFmtId="0" fontId="0" fillId="0" borderId="0" xfId="0"/>
    <xf numFmtId="0" fontId="3" fillId="0" borderId="0" xfId="0" applyFont="1"/>
    <xf numFmtId="0" fontId="2" fillId="0" borderId="0" xfId="0" applyFont="1"/>
    <xf numFmtId="0" fontId="0" fillId="0" borderId="18" xfId="0" applyBorder="1"/>
    <xf numFmtId="0" fontId="0" fillId="0" borderId="0" xfId="0" applyAlignment="1">
      <alignment horizontal="center"/>
    </xf>
    <xf numFmtId="0" fontId="10" fillId="0" borderId="0" xfId="0" applyFont="1"/>
    <xf numFmtId="0" fontId="11" fillId="0" borderId="23" xfId="0" applyFont="1" applyBorder="1" applyAlignment="1">
      <alignment horizontal="center" vertical="top" wrapText="1"/>
    </xf>
    <xf numFmtId="0" fontId="11" fillId="0" borderId="24" xfId="0" applyFont="1" applyBorder="1" applyAlignment="1">
      <alignment horizontal="center" vertical="top" wrapText="1"/>
    </xf>
    <xf numFmtId="0" fontId="21" fillId="0" borderId="0" xfId="0" applyFont="1" applyAlignment="1">
      <alignment vertical="center"/>
    </xf>
    <xf numFmtId="0" fontId="0" fillId="0" borderId="0" xfId="0" applyAlignment="1">
      <alignment vertical="center"/>
    </xf>
    <xf numFmtId="0" fontId="23" fillId="0" borderId="19" xfId="0" applyFont="1" applyFill="1" applyBorder="1" applyAlignment="1">
      <alignment horizontal="center" vertical="center" wrapText="1"/>
    </xf>
    <xf numFmtId="1" fontId="24" fillId="0" borderId="19" xfId="0" applyNumberFormat="1" applyFont="1" applyFill="1" applyBorder="1" applyAlignment="1">
      <alignment horizontal="center" vertical="center"/>
    </xf>
    <xf numFmtId="0" fontId="24" fillId="0" borderId="19" xfId="0" applyFont="1" applyFill="1" applyBorder="1" applyAlignment="1">
      <alignment horizontal="center" vertical="center" wrapText="1"/>
    </xf>
    <xf numFmtId="168" fontId="24" fillId="0" borderId="19" xfId="0" applyNumberFormat="1" applyFont="1" applyFill="1" applyBorder="1" applyAlignment="1">
      <alignment horizontal="center" vertical="center"/>
    </xf>
    <xf numFmtId="0" fontId="26" fillId="0" borderId="23" xfId="0" applyFont="1" applyBorder="1" applyAlignment="1">
      <alignment horizontal="center" wrapText="1"/>
    </xf>
    <xf numFmtId="0" fontId="11" fillId="0" borderId="27" xfId="0" applyFont="1" applyBorder="1" applyAlignment="1">
      <alignment horizontal="center" wrapText="1"/>
    </xf>
    <xf numFmtId="0" fontId="11" fillId="0" borderId="24" xfId="0" applyFont="1" applyBorder="1" applyAlignment="1">
      <alignment horizontal="center" wrapText="1"/>
    </xf>
    <xf numFmtId="0" fontId="0" fillId="0" borderId="18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13" fillId="0" borderId="0" xfId="0" applyFont="1" applyAlignment="1">
      <alignment vertical="center"/>
    </xf>
    <xf numFmtId="0" fontId="0" fillId="0" borderId="31" xfId="0" applyBorder="1" applyAlignment="1">
      <alignment horizontal="right" vertical="center"/>
    </xf>
    <xf numFmtId="0" fontId="12" fillId="0" borderId="19" xfId="0" applyFont="1" applyFill="1" applyBorder="1" applyAlignment="1">
      <alignment horizontal="center" vertical="center"/>
    </xf>
    <xf numFmtId="1" fontId="24" fillId="0" borderId="19" xfId="0" applyNumberFormat="1" applyFont="1" applyFill="1" applyBorder="1" applyAlignment="1">
      <alignment horizontal="center" vertical="top"/>
    </xf>
    <xf numFmtId="170" fontId="24" fillId="0" borderId="19" xfId="0" applyNumberFormat="1" applyFont="1" applyFill="1" applyBorder="1" applyAlignment="1">
      <alignment horizontal="center" vertical="center"/>
    </xf>
    <xf numFmtId="170" fontId="12" fillId="0" borderId="19" xfId="0" applyNumberFormat="1" applyFont="1" applyBorder="1" applyAlignment="1">
      <alignment horizontal="center" vertical="center"/>
    </xf>
    <xf numFmtId="170" fontId="12" fillId="0" borderId="19" xfId="0" applyNumberFormat="1" applyFont="1" applyBorder="1" applyAlignment="1">
      <alignment horizontal="center" vertical="center" wrapText="1"/>
    </xf>
    <xf numFmtId="170" fontId="24" fillId="0" borderId="19" xfId="0" applyNumberFormat="1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left" vertical="center"/>
    </xf>
    <xf numFmtId="0" fontId="0" fillId="0" borderId="19" xfId="0" applyBorder="1" applyAlignment="1">
      <alignment vertical="center"/>
    </xf>
    <xf numFmtId="0" fontId="12" fillId="0" borderId="19" xfId="0" applyFont="1" applyBorder="1" applyAlignment="1">
      <alignment horizontal="center" vertical="center"/>
    </xf>
    <xf numFmtId="170" fontId="12" fillId="0" borderId="19" xfId="0" applyNumberFormat="1" applyFont="1" applyFill="1" applyBorder="1" applyAlignment="1">
      <alignment horizontal="center" vertical="center"/>
    </xf>
    <xf numFmtId="170" fontId="12" fillId="0" borderId="19" xfId="0" applyNumberFormat="1" applyFont="1" applyFill="1" applyBorder="1" applyAlignment="1">
      <alignment horizontal="center" vertical="center" wrapText="1"/>
    </xf>
    <xf numFmtId="0" fontId="32" fillId="0" borderId="32" xfId="0" applyFont="1" applyBorder="1" applyAlignment="1">
      <alignment horizontal="center" vertical="top" wrapText="1"/>
    </xf>
    <xf numFmtId="0" fontId="10" fillId="2" borderId="0" xfId="0" applyFont="1" applyFill="1"/>
    <xf numFmtId="0" fontId="2" fillId="2" borderId="0" xfId="0" applyFont="1" applyFill="1"/>
    <xf numFmtId="0" fontId="30" fillId="0" borderId="0" xfId="0" applyFont="1"/>
    <xf numFmtId="0" fontId="0" fillId="0" borderId="13" xfId="0" applyBorder="1" applyAlignment="1">
      <alignment horizontal="center"/>
    </xf>
    <xf numFmtId="0" fontId="0" fillId="0" borderId="15" xfId="0" applyBorder="1" applyAlignment="1">
      <alignment horizontal="center"/>
    </xf>
    <xf numFmtId="10" fontId="33" fillId="0" borderId="19" xfId="0" applyNumberFormat="1" applyFont="1" applyBorder="1" applyAlignment="1">
      <alignment horizontal="center"/>
    </xf>
    <xf numFmtId="9" fontId="33" fillId="0" borderId="19" xfId="0" applyNumberFormat="1" applyFont="1" applyBorder="1" applyAlignment="1">
      <alignment horizontal="center"/>
    </xf>
    <xf numFmtId="10" fontId="33" fillId="0" borderId="12" xfId="0" applyNumberFormat="1" applyFont="1" applyBorder="1" applyAlignment="1">
      <alignment horizontal="center"/>
    </xf>
    <xf numFmtId="0" fontId="33" fillId="0" borderId="19" xfId="0" applyFont="1" applyBorder="1"/>
    <xf numFmtId="9" fontId="34" fillId="0" borderId="17" xfId="0" applyNumberFormat="1" applyFont="1" applyBorder="1" applyAlignment="1">
      <alignment horizontal="center"/>
    </xf>
    <xf numFmtId="9" fontId="34" fillId="0" borderId="21" xfId="0" applyNumberFormat="1" applyFont="1" applyBorder="1" applyAlignment="1">
      <alignment horizontal="center"/>
    </xf>
    <xf numFmtId="0" fontId="34" fillId="0" borderId="19" xfId="0" applyFont="1" applyBorder="1"/>
    <xf numFmtId="0" fontId="35" fillId="0" borderId="32" xfId="0" applyFont="1" applyBorder="1" applyAlignment="1">
      <alignment horizontal="center" vertical="top" wrapText="1"/>
    </xf>
    <xf numFmtId="0" fontId="36" fillId="0" borderId="32" xfId="0" applyFont="1" applyBorder="1" applyAlignment="1">
      <alignment horizontal="center" vertical="top" wrapText="1"/>
    </xf>
    <xf numFmtId="0" fontId="0" fillId="0" borderId="2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7" xfId="0" applyBorder="1" applyAlignment="1">
      <alignment horizontal="center"/>
    </xf>
    <xf numFmtId="0" fontId="2" fillId="3" borderId="0" xfId="0" applyFont="1" applyFill="1" applyProtection="1"/>
    <xf numFmtId="0" fontId="3" fillId="3" borderId="0" xfId="0" applyFont="1" applyFill="1" applyProtection="1"/>
    <xf numFmtId="0" fontId="0" fillId="3" borderId="0" xfId="0" applyFill="1"/>
    <xf numFmtId="164" fontId="3" fillId="3" borderId="13" xfId="0" applyNumberFormat="1" applyFont="1" applyFill="1" applyBorder="1" applyProtection="1"/>
    <xf numFmtId="164" fontId="3" fillId="3" borderId="0" xfId="0" applyNumberFormat="1" applyFont="1" applyFill="1" applyBorder="1" applyProtection="1"/>
    <xf numFmtId="164" fontId="3" fillId="3" borderId="14" xfId="0" applyNumberFormat="1" applyFont="1" applyFill="1" applyBorder="1" applyProtection="1"/>
    <xf numFmtId="164" fontId="3" fillId="3" borderId="15" xfId="0" applyNumberFormat="1" applyFont="1" applyFill="1" applyBorder="1" applyProtection="1"/>
    <xf numFmtId="164" fontId="3" fillId="3" borderId="16" xfId="0" applyNumberFormat="1" applyFont="1" applyFill="1" applyBorder="1" applyProtection="1"/>
    <xf numFmtId="164" fontId="3" fillId="3" borderId="17" xfId="0" applyNumberFormat="1" applyFont="1" applyFill="1" applyBorder="1" applyProtection="1"/>
    <xf numFmtId="164" fontId="3" fillId="3" borderId="0" xfId="0" applyNumberFormat="1" applyFont="1" applyFill="1" applyProtection="1"/>
    <xf numFmtId="166" fontId="3" fillId="3" borderId="0" xfId="0" applyNumberFormat="1" applyFont="1" applyFill="1" applyProtection="1"/>
    <xf numFmtId="164" fontId="2" fillId="3" borderId="0" xfId="0" applyNumberFormat="1" applyFont="1" applyFill="1" applyAlignment="1" applyProtection="1">
      <alignment horizontal="left"/>
    </xf>
    <xf numFmtId="164" fontId="3" fillId="3" borderId="0" xfId="0" applyNumberFormat="1" applyFont="1" applyFill="1" applyAlignment="1" applyProtection="1">
      <alignment horizontal="left"/>
    </xf>
    <xf numFmtId="164" fontId="3" fillId="3" borderId="10" xfId="0" applyNumberFormat="1" applyFont="1" applyFill="1" applyBorder="1" applyAlignment="1" applyProtection="1">
      <alignment horizontal="left"/>
    </xf>
    <xf numFmtId="164" fontId="3" fillId="3" borderId="0" xfId="0" applyNumberFormat="1" applyFont="1" applyFill="1" applyBorder="1" applyAlignment="1" applyProtection="1">
      <alignment horizontal="left"/>
    </xf>
    <xf numFmtId="164" fontId="3" fillId="4" borderId="32" xfId="0" applyNumberFormat="1" applyFont="1" applyFill="1" applyBorder="1" applyProtection="1">
      <protection locked="0"/>
    </xf>
    <xf numFmtId="164" fontId="3" fillId="4" borderId="33" xfId="0" applyNumberFormat="1" applyFont="1" applyFill="1" applyBorder="1" applyProtection="1">
      <protection locked="0"/>
    </xf>
    <xf numFmtId="0" fontId="3" fillId="3" borderId="0" xfId="0" quotePrefix="1" applyFont="1" applyFill="1" applyProtection="1"/>
    <xf numFmtId="0" fontId="3" fillId="3" borderId="0" xfId="0" applyFont="1" applyFill="1"/>
    <xf numFmtId="0" fontId="3" fillId="3" borderId="0" xfId="0" quotePrefix="1" applyFont="1" applyFill="1"/>
    <xf numFmtId="0" fontId="2" fillId="3" borderId="0" xfId="0" applyFont="1" applyFill="1"/>
    <xf numFmtId="0" fontId="3" fillId="3" borderId="19" xfId="0" applyFont="1" applyFill="1" applyBorder="1" applyProtection="1"/>
    <xf numFmtId="0" fontId="13" fillId="3" borderId="0" xfId="0" applyFont="1" applyFill="1" applyAlignment="1"/>
    <xf numFmtId="0" fontId="13" fillId="3" borderId="0" xfId="0" applyFont="1" applyFill="1" applyAlignment="1">
      <alignment horizontal="center"/>
    </xf>
    <xf numFmtId="0" fontId="14" fillId="3" borderId="0" xfId="0" applyFont="1" applyFill="1" applyAlignment="1">
      <alignment horizontal="left"/>
    </xf>
    <xf numFmtId="0" fontId="15" fillId="3" borderId="0" xfId="0" applyFont="1" applyFill="1"/>
    <xf numFmtId="0" fontId="15" fillId="3" borderId="0" xfId="0" applyFont="1" applyFill="1" applyAlignment="1">
      <alignment horizontal="left"/>
    </xf>
    <xf numFmtId="0" fontId="16" fillId="3" borderId="0" xfId="0" applyFont="1" applyFill="1" applyAlignment="1">
      <alignment horizontal="left"/>
    </xf>
    <xf numFmtId="0" fontId="17" fillId="3" borderId="0" xfId="0" applyFont="1" applyFill="1" applyAlignment="1">
      <alignment horizontal="left"/>
    </xf>
    <xf numFmtId="0" fontId="0" fillId="3" borderId="0" xfId="0" applyNumberFormat="1" applyFill="1"/>
    <xf numFmtId="0" fontId="3" fillId="3" borderId="0" xfId="0" applyNumberFormat="1" applyFont="1" applyFill="1"/>
    <xf numFmtId="0" fontId="18" fillId="3" borderId="0" xfId="0" applyFont="1" applyFill="1" applyAlignment="1">
      <alignment horizontal="left" indent="3"/>
    </xf>
    <xf numFmtId="0" fontId="19" fillId="3" borderId="25" xfId="0" applyFont="1" applyFill="1" applyBorder="1" applyAlignment="1">
      <alignment horizontal="center"/>
    </xf>
    <xf numFmtId="0" fontId="20" fillId="3" borderId="26" xfId="0" applyFont="1" applyFill="1" applyBorder="1" applyAlignment="1">
      <alignment horizontal="center"/>
    </xf>
    <xf numFmtId="0" fontId="19" fillId="3" borderId="29" xfId="0" applyFont="1" applyFill="1" applyBorder="1" applyAlignment="1">
      <alignment horizontal="center"/>
    </xf>
    <xf numFmtId="0" fontId="19" fillId="3" borderId="27" xfId="0" applyFont="1" applyFill="1" applyBorder="1" applyAlignment="1">
      <alignment horizontal="center"/>
    </xf>
    <xf numFmtId="0" fontId="19" fillId="3" borderId="24" xfId="0" applyFont="1" applyFill="1" applyBorder="1" applyAlignment="1">
      <alignment horizontal="center"/>
    </xf>
    <xf numFmtId="169" fontId="3" fillId="3" borderId="24" xfId="0" applyNumberFormat="1" applyFont="1" applyFill="1" applyBorder="1" applyAlignment="1">
      <alignment horizontal="center"/>
    </xf>
    <xf numFmtId="0" fontId="19" fillId="3" borderId="28" xfId="0" applyFont="1" applyFill="1" applyBorder="1" applyAlignment="1">
      <alignment horizontal="center"/>
    </xf>
    <xf numFmtId="169" fontId="3" fillId="3" borderId="29" xfId="0" applyNumberFormat="1" applyFont="1" applyFill="1" applyBorder="1" applyAlignment="1">
      <alignment horizontal="center"/>
    </xf>
    <xf numFmtId="169" fontId="3" fillId="3" borderId="30" xfId="0" applyNumberFormat="1" applyFont="1" applyFill="1" applyBorder="1" applyAlignment="1">
      <alignment horizontal="center"/>
    </xf>
    <xf numFmtId="169" fontId="3" fillId="3" borderId="26" xfId="0" applyNumberFormat="1" applyFont="1" applyFill="1" applyBorder="1" applyAlignment="1">
      <alignment horizontal="center"/>
    </xf>
    <xf numFmtId="0" fontId="20" fillId="3" borderId="27" xfId="0" applyFont="1" applyFill="1" applyBorder="1" applyAlignment="1">
      <alignment horizontal="center"/>
    </xf>
    <xf numFmtId="0" fontId="0" fillId="4" borderId="19" xfId="0" applyFill="1" applyBorder="1" applyProtection="1">
      <protection locked="0"/>
    </xf>
    <xf numFmtId="166" fontId="0" fillId="3" borderId="19" xfId="0" applyNumberFormat="1" applyFill="1" applyBorder="1" applyProtection="1"/>
    <xf numFmtId="164" fontId="0" fillId="3" borderId="19" xfId="0" applyNumberFormat="1" applyFill="1" applyBorder="1" applyProtection="1"/>
    <xf numFmtId="164" fontId="0" fillId="3" borderId="0" xfId="0" applyNumberFormat="1" applyFill="1" applyAlignment="1" applyProtection="1">
      <alignment horizontal="left"/>
    </xf>
    <xf numFmtId="164" fontId="38" fillId="3" borderId="0" xfId="0" applyNumberFormat="1" applyFont="1" applyFill="1" applyAlignment="1" applyProtection="1">
      <alignment horizontal="left"/>
    </xf>
    <xf numFmtId="164" fontId="0" fillId="3" borderId="0" xfId="0" applyNumberFormat="1" applyFill="1" applyProtection="1"/>
    <xf numFmtId="166" fontId="0" fillId="3" borderId="0" xfId="0" applyNumberFormat="1" applyFill="1" applyProtection="1"/>
    <xf numFmtId="164" fontId="5" fillId="3" borderId="0" xfId="0" applyNumberFormat="1" applyFont="1" applyFill="1" applyProtection="1">
      <protection locked="0"/>
    </xf>
    <xf numFmtId="0" fontId="0" fillId="3" borderId="11" xfId="0" applyFill="1" applyBorder="1"/>
    <xf numFmtId="164" fontId="0" fillId="3" borderId="12" xfId="0" applyNumberFormat="1" applyFill="1" applyBorder="1" applyProtection="1"/>
    <xf numFmtId="0" fontId="3" fillId="3" borderId="0" xfId="0" applyFont="1" applyFill="1" applyAlignment="1">
      <alignment horizontal="right"/>
    </xf>
    <xf numFmtId="164" fontId="0" fillId="4" borderId="1" xfId="0" applyNumberFormat="1" applyFill="1" applyBorder="1" applyProtection="1">
      <protection locked="0"/>
    </xf>
    <xf numFmtId="0" fontId="39" fillId="3" borderId="0" xfId="0" applyFont="1" applyFill="1" applyProtection="1"/>
    <xf numFmtId="0" fontId="38" fillId="3" borderId="0" xfId="0" applyFont="1" applyFill="1"/>
    <xf numFmtId="0" fontId="0" fillId="4" borderId="23" xfId="0" applyFill="1" applyBorder="1" applyProtection="1">
      <protection locked="0"/>
    </xf>
    <xf numFmtId="0" fontId="0" fillId="3" borderId="0" xfId="0" applyFill="1" applyAlignment="1">
      <alignment horizontal="center"/>
    </xf>
    <xf numFmtId="0" fontId="6" fillId="3" borderId="0" xfId="0" applyFont="1" applyFill="1"/>
    <xf numFmtId="0" fontId="7" fillId="3" borderId="0" xfId="0" applyFont="1" applyFill="1" applyAlignment="1">
      <alignment horizontal="left"/>
    </xf>
    <xf numFmtId="0" fontId="8" fillId="3" borderId="0" xfId="0" applyFont="1" applyFill="1"/>
    <xf numFmtId="0" fontId="0" fillId="3" borderId="19" xfId="0" applyFill="1" applyBorder="1" applyAlignment="1">
      <alignment horizontal="left"/>
    </xf>
    <xf numFmtId="0" fontId="0" fillId="3" borderId="19" xfId="0" applyFill="1" applyBorder="1" applyAlignment="1">
      <alignment horizontal="center"/>
    </xf>
    <xf numFmtId="168" fontId="0" fillId="3" borderId="19" xfId="0" applyNumberFormat="1" applyFill="1" applyBorder="1" applyAlignment="1">
      <alignment horizontal="center"/>
    </xf>
    <xf numFmtId="0" fontId="0" fillId="3" borderId="0" xfId="0" applyFill="1" applyBorder="1" applyAlignment="1">
      <alignment horizontal="left"/>
    </xf>
    <xf numFmtId="0" fontId="0" fillId="3" borderId="0" xfId="0" applyFill="1" applyBorder="1" applyAlignment="1">
      <alignment horizontal="center"/>
    </xf>
    <xf numFmtId="0" fontId="9" fillId="3" borderId="0" xfId="0" applyFont="1" applyFill="1" applyBorder="1" applyAlignment="1">
      <alignment horizontal="left"/>
    </xf>
    <xf numFmtId="0" fontId="0" fillId="3" borderId="0" xfId="0" applyFill="1" applyBorder="1"/>
    <xf numFmtId="0" fontId="2" fillId="3" borderId="0" xfId="0" applyFont="1" applyFill="1" applyBorder="1" applyAlignment="1">
      <alignment horizontal="left"/>
    </xf>
    <xf numFmtId="0" fontId="3" fillId="3" borderId="0" xfId="0" applyFont="1" applyFill="1" applyBorder="1" applyAlignment="1">
      <alignment horizontal="left"/>
    </xf>
    <xf numFmtId="0" fontId="0" fillId="4" borderId="19" xfId="0" applyFill="1" applyBorder="1" applyAlignment="1" applyProtection="1">
      <alignment horizontal="center"/>
      <protection locked="0"/>
    </xf>
    <xf numFmtId="0" fontId="3" fillId="3" borderId="19" xfId="0" applyFont="1" applyFill="1" applyBorder="1" applyAlignment="1">
      <alignment horizontal="right"/>
    </xf>
    <xf numFmtId="170" fontId="2" fillId="5" borderId="19" xfId="0" applyNumberFormat="1" applyFont="1" applyFill="1" applyBorder="1" applyAlignment="1">
      <alignment horizontal="center"/>
    </xf>
    <xf numFmtId="164" fontId="3" fillId="3" borderId="1" xfId="0" applyNumberFormat="1" applyFont="1" applyFill="1" applyBorder="1" applyAlignment="1" applyProtection="1">
      <alignment horizontal="center"/>
    </xf>
    <xf numFmtId="0" fontId="41" fillId="3" borderId="0" xfId="0" applyFont="1" applyFill="1"/>
    <xf numFmtId="164" fontId="3" fillId="3" borderId="5" xfId="0" applyNumberFormat="1" applyFont="1" applyFill="1" applyBorder="1" applyAlignment="1" applyProtection="1">
      <alignment horizontal="center"/>
    </xf>
    <xf numFmtId="164" fontId="3" fillId="3" borderId="2" xfId="0" applyNumberFormat="1" applyFont="1" applyFill="1" applyBorder="1" applyProtection="1"/>
    <xf numFmtId="164" fontId="3" fillId="3" borderId="3" xfId="0" applyNumberFormat="1" applyFont="1" applyFill="1" applyBorder="1" applyProtection="1"/>
    <xf numFmtId="164" fontId="3" fillId="3" borderId="4" xfId="0" applyNumberFormat="1" applyFont="1" applyFill="1" applyBorder="1" applyProtection="1"/>
    <xf numFmtId="0" fontId="3" fillId="3" borderId="0" xfId="0" quotePrefix="1" applyFont="1" applyFill="1" applyBorder="1"/>
    <xf numFmtId="164" fontId="3" fillId="3" borderId="6" xfId="0" applyNumberFormat="1" applyFont="1" applyFill="1" applyBorder="1" applyAlignment="1" applyProtection="1">
      <alignment horizontal="center"/>
    </xf>
    <xf numFmtId="164" fontId="3" fillId="3" borderId="7" xfId="0" applyNumberFormat="1" applyFont="1" applyFill="1" applyBorder="1" applyProtection="1"/>
    <xf numFmtId="164" fontId="3" fillId="3" borderId="8" xfId="0" applyNumberFormat="1" applyFont="1" applyFill="1" applyBorder="1" applyProtection="1"/>
    <xf numFmtId="164" fontId="3" fillId="3" borderId="9" xfId="0" applyNumberFormat="1" applyFont="1" applyFill="1" applyBorder="1" applyProtection="1"/>
    <xf numFmtId="166" fontId="3" fillId="3" borderId="0" xfId="0" applyNumberFormat="1" applyFont="1" applyFill="1" applyAlignment="1" applyProtection="1">
      <alignment horizontal="left"/>
    </xf>
    <xf numFmtId="164" fontId="2" fillId="3" borderId="42" xfId="0" applyNumberFormat="1" applyFont="1" applyFill="1" applyBorder="1" applyProtection="1"/>
    <xf numFmtId="164" fontId="2" fillId="3" borderId="6" xfId="0" applyNumberFormat="1" applyFont="1" applyFill="1" applyBorder="1" applyProtection="1"/>
    <xf numFmtId="0" fontId="37" fillId="3" borderId="0" xfId="0" applyFont="1" applyFill="1"/>
    <xf numFmtId="0" fontId="2" fillId="3" borderId="10" xfId="0" applyFont="1" applyFill="1" applyBorder="1" applyProtection="1"/>
    <xf numFmtId="0" fontId="2" fillId="3" borderId="11" xfId="0" applyFont="1" applyFill="1" applyBorder="1" applyProtection="1"/>
    <xf numFmtId="0" fontId="2" fillId="3" borderId="12" xfId="0" applyFont="1" applyFill="1" applyBorder="1" applyProtection="1"/>
    <xf numFmtId="167" fontId="2" fillId="3" borderId="10" xfId="1" applyNumberFormat="1" applyFont="1" applyFill="1" applyBorder="1" applyProtection="1"/>
    <xf numFmtId="167" fontId="2" fillId="3" borderId="11" xfId="1" applyNumberFormat="1" applyFont="1" applyFill="1" applyBorder="1" applyProtection="1"/>
    <xf numFmtId="9" fontId="2" fillId="3" borderId="11" xfId="1" applyFont="1" applyFill="1" applyBorder="1" applyProtection="1"/>
    <xf numFmtId="9" fontId="2" fillId="3" borderId="12" xfId="1" applyFont="1" applyFill="1" applyBorder="1" applyProtection="1"/>
    <xf numFmtId="0" fontId="43" fillId="3" borderId="0" xfId="0" applyFont="1" applyFill="1"/>
    <xf numFmtId="0" fontId="0" fillId="3" borderId="18" xfId="0" applyFill="1" applyBorder="1" applyAlignment="1">
      <alignment horizontal="center"/>
    </xf>
    <xf numFmtId="168" fontId="2" fillId="3" borderId="19" xfId="0" applyNumberFormat="1" applyFont="1" applyFill="1" applyBorder="1" applyAlignment="1">
      <alignment horizontal="center"/>
    </xf>
    <xf numFmtId="0" fontId="0" fillId="3" borderId="18" xfId="0" applyFill="1" applyBorder="1"/>
    <xf numFmtId="0" fontId="1" fillId="3" borderId="0" xfId="0" applyFont="1" applyFill="1"/>
    <xf numFmtId="0" fontId="0" fillId="3" borderId="20" xfId="0" applyFill="1" applyBorder="1" applyAlignment="1">
      <alignment horizontal="center"/>
    </xf>
    <xf numFmtId="0" fontId="0" fillId="3" borderId="20" xfId="0" applyFill="1" applyBorder="1"/>
    <xf numFmtId="0" fontId="0" fillId="3" borderId="19" xfId="0" applyFill="1" applyBorder="1" applyAlignment="1">
      <alignment horizontal="right"/>
    </xf>
    <xf numFmtId="0" fontId="3" fillId="3" borderId="19" xfId="0" applyFont="1" applyFill="1" applyBorder="1"/>
    <xf numFmtId="0" fontId="0" fillId="3" borderId="21" xfId="0" applyFill="1" applyBorder="1" applyAlignment="1">
      <alignment horizontal="center"/>
    </xf>
    <xf numFmtId="0" fontId="0" fillId="3" borderId="21" xfId="0" applyFill="1" applyBorder="1"/>
    <xf numFmtId="0" fontId="9" fillId="3" borderId="0" xfId="0" applyFont="1" applyFill="1"/>
    <xf numFmtId="0" fontId="3" fillId="3" borderId="19" xfId="0" applyFont="1" applyFill="1" applyBorder="1" applyAlignment="1">
      <alignment horizontal="left"/>
    </xf>
    <xf numFmtId="171" fontId="2" fillId="3" borderId="19" xfId="0" applyNumberFormat="1" applyFont="1" applyFill="1" applyBorder="1" applyAlignment="1">
      <alignment horizontal="center"/>
    </xf>
    <xf numFmtId="171" fontId="27" fillId="3" borderId="0" xfId="0" applyNumberFormat="1" applyFont="1" applyFill="1" applyBorder="1" applyAlignment="1">
      <alignment horizontal="center"/>
    </xf>
    <xf numFmtId="1" fontId="0" fillId="3" borderId="18" xfId="0" applyNumberFormat="1" applyFill="1" applyBorder="1" applyAlignment="1">
      <alignment horizontal="left"/>
    </xf>
    <xf numFmtId="1" fontId="0" fillId="3" borderId="20" xfId="0" applyNumberFormat="1" applyFill="1" applyBorder="1" applyAlignment="1">
      <alignment horizontal="left"/>
    </xf>
    <xf numFmtId="1" fontId="0" fillId="3" borderId="21" xfId="0" applyNumberFormat="1" applyFill="1" applyBorder="1" applyAlignment="1">
      <alignment horizontal="left"/>
    </xf>
    <xf numFmtId="168" fontId="0" fillId="4" borderId="19" xfId="0" applyNumberFormat="1" applyFill="1" applyBorder="1" applyAlignment="1" applyProtection="1">
      <alignment horizontal="center"/>
      <protection locked="0"/>
    </xf>
    <xf numFmtId="0" fontId="37" fillId="3" borderId="0" xfId="0" applyFont="1" applyFill="1" applyBorder="1" applyAlignment="1">
      <alignment horizontal="right"/>
    </xf>
    <xf numFmtId="0" fontId="37" fillId="3" borderId="0" xfId="0" applyFont="1" applyFill="1" applyBorder="1" applyAlignment="1">
      <alignment horizontal="center"/>
    </xf>
    <xf numFmtId="0" fontId="1" fillId="3" borderId="0" xfId="0" applyFont="1" applyFill="1" applyAlignment="1">
      <alignment horizontal="right"/>
    </xf>
    <xf numFmtId="164" fontId="1" fillId="3" borderId="0" xfId="0" applyNumberFormat="1" applyFont="1" applyFill="1" applyAlignment="1" applyProtection="1">
      <alignment horizontal="left"/>
    </xf>
    <xf numFmtId="0" fontId="3" fillId="3" borderId="0" xfId="0" applyFont="1" applyFill="1" applyAlignment="1">
      <alignment horizontal="center"/>
    </xf>
    <xf numFmtId="164" fontId="3" fillId="3" borderId="0" xfId="0" applyNumberFormat="1" applyFont="1" applyFill="1" applyAlignment="1" applyProtection="1">
      <alignment horizontal="right"/>
    </xf>
    <xf numFmtId="164" fontId="1" fillId="3" borderId="0" xfId="0" applyNumberFormat="1" applyFont="1" applyFill="1" applyAlignment="1" applyProtection="1">
      <alignment horizontal="right"/>
    </xf>
    <xf numFmtId="164" fontId="3" fillId="3" borderId="19" xfId="0" applyNumberFormat="1" applyFont="1" applyFill="1" applyBorder="1" applyAlignment="1" applyProtection="1">
      <alignment horizontal="center"/>
    </xf>
    <xf numFmtId="164" fontId="3" fillId="3" borderId="1" xfId="0" applyNumberFormat="1" applyFont="1" applyFill="1" applyBorder="1" applyProtection="1"/>
    <xf numFmtId="164" fontId="3" fillId="3" borderId="5" xfId="0" applyNumberFormat="1" applyFont="1" applyFill="1" applyBorder="1" applyProtection="1"/>
    <xf numFmtId="166" fontId="3" fillId="3" borderId="3" xfId="0" applyNumberFormat="1" applyFont="1" applyFill="1" applyBorder="1" applyProtection="1"/>
    <xf numFmtId="0" fontId="3" fillId="4" borderId="19" xfId="0" applyFont="1" applyFill="1" applyBorder="1" applyAlignment="1" applyProtection="1">
      <alignment horizontal="center"/>
      <protection locked="0"/>
    </xf>
    <xf numFmtId="164" fontId="4" fillId="4" borderId="19" xfId="0" applyNumberFormat="1" applyFont="1" applyFill="1" applyBorder="1" applyAlignment="1" applyProtection="1">
      <alignment horizontal="center"/>
      <protection locked="0"/>
    </xf>
    <xf numFmtId="0" fontId="2" fillId="3" borderId="19" xfId="0" applyFont="1" applyFill="1" applyBorder="1" applyAlignment="1">
      <alignment horizontal="center"/>
    </xf>
    <xf numFmtId="0" fontId="40" fillId="3" borderId="0" xfId="0" applyFont="1" applyFill="1" applyAlignment="1">
      <alignment horizontal="center" vertical="center"/>
    </xf>
    <xf numFmtId="0" fontId="43" fillId="3" borderId="0" xfId="0" applyFont="1" applyFill="1" applyAlignment="1" applyProtection="1">
      <alignment horizontal="center"/>
    </xf>
    <xf numFmtId="0" fontId="27" fillId="3" borderId="37" xfId="0" applyFont="1" applyFill="1" applyBorder="1" applyAlignment="1">
      <alignment horizontal="center"/>
    </xf>
    <xf numFmtId="0" fontId="27" fillId="3" borderId="38" xfId="0" applyFont="1" applyFill="1" applyBorder="1" applyAlignment="1">
      <alignment horizontal="center"/>
    </xf>
    <xf numFmtId="0" fontId="27" fillId="3" borderId="39" xfId="0" applyFont="1" applyFill="1" applyBorder="1" applyAlignment="1">
      <alignment horizontal="center"/>
    </xf>
    <xf numFmtId="0" fontId="42" fillId="3" borderId="0" xfId="0" applyFont="1" applyFill="1" applyAlignment="1">
      <alignment horizontal="center"/>
    </xf>
    <xf numFmtId="0" fontId="3" fillId="3" borderId="0" xfId="0" applyFont="1" applyFill="1" applyAlignment="1">
      <alignment horizontal="right"/>
    </xf>
    <xf numFmtId="0" fontId="40" fillId="3" borderId="0" xfId="0" applyFont="1" applyFill="1" applyAlignment="1">
      <alignment horizontal="center"/>
    </xf>
    <xf numFmtId="0" fontId="0" fillId="3" borderId="19" xfId="0" applyFill="1" applyBorder="1" applyAlignment="1">
      <alignment horizontal="center"/>
    </xf>
    <xf numFmtId="0" fontId="3" fillId="3" borderId="19" xfId="0" applyFont="1" applyFill="1" applyBorder="1" applyAlignment="1">
      <alignment horizontal="right"/>
    </xf>
    <xf numFmtId="0" fontId="3" fillId="5" borderId="19" xfId="0" applyFont="1" applyFill="1" applyBorder="1" applyAlignment="1">
      <alignment horizontal="right"/>
    </xf>
    <xf numFmtId="0" fontId="2" fillId="3" borderId="10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0" fontId="2" fillId="3" borderId="12" xfId="0" applyFont="1" applyFill="1" applyBorder="1" applyAlignment="1">
      <alignment horizontal="center"/>
    </xf>
    <xf numFmtId="0" fontId="43" fillId="3" borderId="0" xfId="0" applyFont="1" applyFill="1" applyAlignment="1">
      <alignment horizontal="center"/>
    </xf>
    <xf numFmtId="0" fontId="31" fillId="0" borderId="34" xfId="0" applyFont="1" applyBorder="1" applyAlignment="1">
      <alignment horizontal="center" vertical="top" wrapText="1"/>
    </xf>
    <xf numFmtId="0" fontId="31" fillId="0" borderId="35" xfId="0" applyFont="1" applyBorder="1" applyAlignment="1">
      <alignment horizontal="center" vertical="top" wrapText="1"/>
    </xf>
    <xf numFmtId="0" fontId="31" fillId="0" borderId="36" xfId="0" applyFont="1" applyBorder="1" applyAlignment="1">
      <alignment horizontal="center" vertical="top" wrapText="1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44" fillId="3" borderId="0" xfId="0" applyFont="1" applyFill="1" applyAlignment="1">
      <alignment horizontal="center"/>
    </xf>
    <xf numFmtId="0" fontId="26" fillId="0" borderId="41" xfId="0" applyFont="1" applyBorder="1" applyAlignment="1">
      <alignment horizontal="center" wrapText="1"/>
    </xf>
    <xf numFmtId="0" fontId="26" fillId="0" borderId="40" xfId="0" applyFont="1" applyBorder="1" applyAlignment="1">
      <alignment horizontal="center" wrapText="1"/>
    </xf>
    <xf numFmtId="0" fontId="11" fillId="0" borderId="37" xfId="0" applyFont="1" applyBorder="1" applyAlignment="1">
      <alignment horizontal="center" vertical="top" wrapText="1"/>
    </xf>
    <xf numFmtId="0" fontId="11" fillId="0" borderId="39" xfId="0" applyFont="1" applyBorder="1" applyAlignment="1">
      <alignment horizontal="center" vertical="top" wrapText="1"/>
    </xf>
    <xf numFmtId="0" fontId="26" fillId="0" borderId="37" xfId="0" applyFont="1" applyBorder="1" applyAlignment="1">
      <alignment horizontal="center" wrapText="1"/>
    </xf>
    <xf numFmtId="164" fontId="2" fillId="3" borderId="19" xfId="0" applyNumberFormat="1" applyFont="1" applyFill="1" applyBorder="1" applyAlignment="1" applyProtection="1">
      <alignment horizontal="center"/>
    </xf>
    <xf numFmtId="164" fontId="2" fillId="3" borderId="20" xfId="0" applyNumberFormat="1" applyFont="1" applyFill="1" applyBorder="1" applyAlignment="1" applyProtection="1">
      <alignment horizontal="center"/>
    </xf>
    <xf numFmtId="165" fontId="3" fillId="3" borderId="20" xfId="0" applyNumberFormat="1" applyFont="1" applyFill="1" applyBorder="1" applyAlignment="1" applyProtection="1">
      <alignment horizontal="center"/>
    </xf>
    <xf numFmtId="164" fontId="2" fillId="3" borderId="21" xfId="0" applyNumberFormat="1" applyFont="1" applyFill="1" applyBorder="1" applyAlignment="1" applyProtection="1">
      <alignment horizontal="center"/>
    </xf>
    <xf numFmtId="165" fontId="3" fillId="3" borderId="21" xfId="0" applyNumberFormat="1" applyFont="1" applyFill="1" applyBorder="1" applyAlignment="1" applyProtection="1">
      <alignment horizontal="center"/>
    </xf>
    <xf numFmtId="9" fontId="4" fillId="4" borderId="19" xfId="0" applyNumberFormat="1" applyFont="1" applyFill="1" applyBorder="1" applyAlignment="1" applyProtection="1">
      <alignment horizontal="center"/>
      <protection locked="0"/>
    </xf>
    <xf numFmtId="1" fontId="37" fillId="3" borderId="0" xfId="0" applyNumberFormat="1" applyFont="1" applyFill="1" applyBorder="1" applyAlignment="1">
      <alignment horizontal="left"/>
    </xf>
    <xf numFmtId="0" fontId="45" fillId="3" borderId="0" xfId="0" applyFont="1" applyFill="1" applyAlignment="1">
      <alignment horizontal="center"/>
    </xf>
    <xf numFmtId="0" fontId="3" fillId="3" borderId="18" xfId="0" applyFont="1" applyFill="1" applyBorder="1" applyAlignment="1" applyProtection="1">
      <alignment horizontal="center"/>
    </xf>
    <xf numFmtId="166" fontId="3" fillId="3" borderId="20" xfId="0" applyNumberFormat="1" applyFont="1" applyFill="1" applyBorder="1" applyAlignment="1" applyProtection="1">
      <alignment horizontal="center"/>
    </xf>
    <xf numFmtId="164" fontId="3" fillId="3" borderId="20" xfId="0" applyNumberFormat="1" applyFont="1" applyFill="1" applyBorder="1" applyAlignment="1" applyProtection="1">
      <alignment horizontal="center"/>
    </xf>
    <xf numFmtId="164" fontId="3" fillId="3" borderId="21" xfId="0" applyNumberFormat="1" applyFont="1" applyFill="1" applyBorder="1" applyAlignment="1" applyProtection="1">
      <alignment horizontal="center"/>
    </xf>
    <xf numFmtId="0" fontId="1" fillId="3" borderId="0" xfId="0" quotePrefix="1" applyFont="1" applyFill="1"/>
  </cellXfs>
  <cellStyles count="2">
    <cellStyle name="Normal" xfId="0" builtinId="0"/>
    <cellStyle name="Pourcentag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anastats.fr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anastats.fr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anastats.fr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anastats.fr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anastats.fr/" TargetMode="Externa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anastats.fr/" TargetMode="Externa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hyperlink" Target="http://www.anastats.fr/" TargetMode="External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53340</xdr:colOff>
      <xdr:row>0</xdr:row>
      <xdr:rowOff>22860</xdr:rowOff>
    </xdr:from>
    <xdr:to>
      <xdr:col>2</xdr:col>
      <xdr:colOff>373440</xdr:colOff>
      <xdr:row>1</xdr:row>
      <xdr:rowOff>160020</xdr:rowOff>
    </xdr:to>
    <xdr:pic>
      <xdr:nvPicPr>
        <xdr:cNvPr id="2" name="Image 1" descr="AnaStats_base-line moyen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3340" y="22860"/>
          <a:ext cx="1668840" cy="44196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91440</xdr:colOff>
      <xdr:row>0</xdr:row>
      <xdr:rowOff>106680</xdr:rowOff>
    </xdr:from>
    <xdr:to>
      <xdr:col>1</xdr:col>
      <xdr:colOff>638559</xdr:colOff>
      <xdr:row>2</xdr:row>
      <xdr:rowOff>60961</xdr:rowOff>
    </xdr:to>
    <xdr:pic>
      <xdr:nvPicPr>
        <xdr:cNvPr id="2" name="Image 1" descr="AnaStats_base-line moyen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91440" y="106680"/>
          <a:ext cx="1438659" cy="38100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0</xdr:row>
      <xdr:rowOff>53340</xdr:rowOff>
    </xdr:from>
    <xdr:to>
      <xdr:col>4</xdr:col>
      <xdr:colOff>39867</xdr:colOff>
      <xdr:row>2</xdr:row>
      <xdr:rowOff>114300</xdr:rowOff>
    </xdr:to>
    <xdr:pic>
      <xdr:nvPicPr>
        <xdr:cNvPr id="3" name="Image 2" descr="AnaStats_base-line moyen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52400" y="53340"/>
          <a:ext cx="1640067" cy="43434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68580</xdr:colOff>
      <xdr:row>0</xdr:row>
      <xdr:rowOff>60960</xdr:rowOff>
    </xdr:from>
    <xdr:to>
      <xdr:col>3</xdr:col>
      <xdr:colOff>376854</xdr:colOff>
      <xdr:row>2</xdr:row>
      <xdr:rowOff>7620</xdr:rowOff>
    </xdr:to>
    <xdr:pic>
      <xdr:nvPicPr>
        <xdr:cNvPr id="2" name="Image 1" descr="AnaStats_base-line moyen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8580" y="60960"/>
          <a:ext cx="1611294" cy="42672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125489</xdr:colOff>
      <xdr:row>0</xdr:row>
      <xdr:rowOff>71720</xdr:rowOff>
    </xdr:from>
    <xdr:to>
      <xdr:col>5</xdr:col>
      <xdr:colOff>237143</xdr:colOff>
      <xdr:row>2</xdr:row>
      <xdr:rowOff>0</xdr:rowOff>
    </xdr:to>
    <xdr:pic>
      <xdr:nvPicPr>
        <xdr:cNvPr id="2" name="Image 1" descr="AnaStats_base-line moyen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5489" y="71720"/>
          <a:ext cx="1895630" cy="502021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45720</xdr:colOff>
      <xdr:row>0</xdr:row>
      <xdr:rowOff>38100</xdr:rowOff>
    </xdr:from>
    <xdr:to>
      <xdr:col>1</xdr:col>
      <xdr:colOff>691899</xdr:colOff>
      <xdr:row>2</xdr:row>
      <xdr:rowOff>68581</xdr:rowOff>
    </xdr:to>
    <xdr:pic>
      <xdr:nvPicPr>
        <xdr:cNvPr id="2" name="Image 1" descr="AnaStats_base-line moyen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5720" y="38100"/>
          <a:ext cx="1438659" cy="381001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53340</xdr:colOff>
      <xdr:row>0</xdr:row>
      <xdr:rowOff>68580</xdr:rowOff>
    </xdr:from>
    <xdr:to>
      <xdr:col>2</xdr:col>
      <xdr:colOff>211839</xdr:colOff>
      <xdr:row>2</xdr:row>
      <xdr:rowOff>99061</xdr:rowOff>
    </xdr:to>
    <xdr:pic>
      <xdr:nvPicPr>
        <xdr:cNvPr id="2" name="Image 1" descr="AnaStats_base-line moyen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3340" y="68580"/>
          <a:ext cx="1438659" cy="381001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</xdr:colOff>
      <xdr:row>54</xdr:row>
      <xdr:rowOff>0</xdr:rowOff>
    </xdr:from>
    <xdr:to>
      <xdr:col>7</xdr:col>
      <xdr:colOff>426720</xdr:colOff>
      <xdr:row>89</xdr:row>
      <xdr:rowOff>7620</xdr:rowOff>
    </xdr:to>
    <xdr:pic>
      <xdr:nvPicPr>
        <xdr:cNvPr id="2052" name="Picture 2" descr="Table écart rédui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10000"/>
        </a:blip>
        <a:srcRect/>
        <a:stretch>
          <a:fillRect/>
        </a:stretch>
      </xdr:blipFill>
      <xdr:spPr bwMode="auto">
        <a:xfrm>
          <a:off x="480060" y="6728460"/>
          <a:ext cx="5173980" cy="58750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83820</xdr:colOff>
      <xdr:row>0</xdr:row>
      <xdr:rowOff>60960</xdr:rowOff>
    </xdr:from>
    <xdr:to>
      <xdr:col>2</xdr:col>
      <xdr:colOff>257559</xdr:colOff>
      <xdr:row>2</xdr:row>
      <xdr:rowOff>91441</xdr:rowOff>
    </xdr:to>
    <xdr:pic>
      <xdr:nvPicPr>
        <xdr:cNvPr id="3" name="Image 2" descr="AnaStats_base-line moyen.png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83820" y="60960"/>
          <a:ext cx="1438659" cy="3810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EBE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euil6"/>
  <dimension ref="A1:M39"/>
  <sheetViews>
    <sheetView tabSelected="1" workbookViewId="0">
      <selection activeCell="D2" sqref="D2:G2"/>
    </sheetView>
  </sheetViews>
  <sheetFormatPr baseColWidth="10" defaultRowHeight="13.2"/>
  <cols>
    <col min="1" max="1" width="11.5546875" style="53"/>
    <col min="2" max="10" width="8.109375" style="53" customWidth="1"/>
    <col min="11" max="16384" width="11.5546875" style="53"/>
  </cols>
  <sheetData>
    <row r="1" spans="1:13" ht="24" customHeight="1"/>
    <row r="2" spans="1:13" ht="23.4" customHeight="1">
      <c r="D2" s="180" t="s">
        <v>111</v>
      </c>
      <c r="E2" s="180"/>
      <c r="F2" s="180"/>
      <c r="G2" s="180"/>
    </row>
    <row r="3" spans="1:13" ht="16.8" customHeight="1">
      <c r="A3" s="62"/>
      <c r="B3" s="69" t="s">
        <v>75</v>
      </c>
      <c r="D3" s="69"/>
      <c r="E3" s="69"/>
      <c r="F3" s="69"/>
      <c r="G3" s="69"/>
      <c r="H3" s="69"/>
      <c r="I3" s="69"/>
      <c r="J3" s="69"/>
    </row>
    <row r="4" spans="1:13">
      <c r="A4" s="62"/>
      <c r="B4" s="70" t="s">
        <v>112</v>
      </c>
      <c r="D4" s="69"/>
      <c r="E4" s="69"/>
      <c r="F4" s="69"/>
      <c r="G4" s="69"/>
      <c r="H4" s="69"/>
      <c r="I4" s="69"/>
      <c r="J4" s="69"/>
    </row>
    <row r="5" spans="1:13">
      <c r="A5" s="62"/>
      <c r="B5" s="70" t="s">
        <v>113</v>
      </c>
      <c r="D5" s="69"/>
      <c r="E5" s="69"/>
      <c r="F5" s="69"/>
      <c r="G5" s="69"/>
      <c r="H5" s="69"/>
      <c r="I5" s="69"/>
      <c r="J5" s="69"/>
    </row>
    <row r="6" spans="1:13">
      <c r="A6" s="69"/>
      <c r="B6" s="69"/>
      <c r="C6" s="69"/>
      <c r="D6" s="69"/>
      <c r="E6" s="69"/>
      <c r="F6" s="69"/>
      <c r="G6" s="69"/>
      <c r="H6" s="69"/>
      <c r="I6" s="69"/>
      <c r="J6" s="69"/>
    </row>
    <row r="7" spans="1:13" ht="13.8" thickBot="1">
      <c r="A7" s="69"/>
      <c r="B7" s="179" t="s">
        <v>105</v>
      </c>
      <c r="C7" s="179"/>
      <c r="D7" s="179"/>
      <c r="E7" s="179"/>
      <c r="F7" s="179"/>
      <c r="G7" s="179"/>
      <c r="H7" s="179"/>
      <c r="I7" s="179"/>
      <c r="J7" s="179"/>
    </row>
    <row r="8" spans="1:13" ht="13.8" thickBot="1">
      <c r="A8" s="125" t="s">
        <v>1</v>
      </c>
      <c r="B8" s="137">
        <v>1E-3</v>
      </c>
      <c r="C8" s="138">
        <v>0.01</v>
      </c>
      <c r="D8" s="138">
        <v>2.5000000000000001E-2</v>
      </c>
      <c r="E8" s="138">
        <v>0.05</v>
      </c>
      <c r="F8" s="138">
        <v>0.1</v>
      </c>
      <c r="G8" s="138">
        <v>0.9</v>
      </c>
      <c r="H8" s="138">
        <v>0.95</v>
      </c>
      <c r="I8" s="138">
        <v>0.97499999999999998</v>
      </c>
      <c r="J8" s="138">
        <v>0.99</v>
      </c>
      <c r="L8" s="126" t="s">
        <v>107</v>
      </c>
    </row>
    <row r="9" spans="1:13">
      <c r="A9" s="127">
        <v>1</v>
      </c>
      <c r="B9" s="128">
        <v>10.83</v>
      </c>
      <c r="C9" s="129">
        <v>6.63</v>
      </c>
      <c r="D9" s="129">
        <v>5.0199999999999996</v>
      </c>
      <c r="E9" s="129">
        <v>3.84</v>
      </c>
      <c r="F9" s="129">
        <v>2.71</v>
      </c>
      <c r="G9" s="129">
        <v>1.5800000000000002E-2</v>
      </c>
      <c r="H9" s="129">
        <v>3.8999999999999998E-3</v>
      </c>
      <c r="I9" s="129">
        <v>1E-3</v>
      </c>
      <c r="J9" s="130">
        <v>2.0000000000000001E-4</v>
      </c>
    </row>
    <row r="10" spans="1:13">
      <c r="A10" s="127">
        <v>2</v>
      </c>
      <c r="B10" s="128">
        <v>13.82</v>
      </c>
      <c r="C10" s="129">
        <v>9.2100000000000009</v>
      </c>
      <c r="D10" s="129">
        <v>7.38</v>
      </c>
      <c r="E10" s="129">
        <v>5.99</v>
      </c>
      <c r="F10" s="129">
        <v>4.6100000000000003</v>
      </c>
      <c r="G10" s="129">
        <v>0.21</v>
      </c>
      <c r="H10" s="129">
        <v>0.1</v>
      </c>
      <c r="I10" s="129">
        <v>0.05</v>
      </c>
      <c r="J10" s="130">
        <v>0.02</v>
      </c>
      <c r="L10" s="69" t="s">
        <v>22</v>
      </c>
    </row>
    <row r="11" spans="1:13">
      <c r="A11" s="127">
        <v>3</v>
      </c>
      <c r="B11" s="128">
        <v>16.27</v>
      </c>
      <c r="C11" s="129">
        <v>11.34</v>
      </c>
      <c r="D11" s="129">
        <v>9.35</v>
      </c>
      <c r="E11" s="129">
        <v>7.81</v>
      </c>
      <c r="F11" s="129">
        <v>6.25</v>
      </c>
      <c r="G11" s="129">
        <v>0.57999999999999996</v>
      </c>
      <c r="H11" s="129">
        <v>0.35</v>
      </c>
      <c r="I11" s="129">
        <v>0.22</v>
      </c>
      <c r="J11" s="130">
        <v>0.12</v>
      </c>
    </row>
    <row r="12" spans="1:13">
      <c r="A12" s="127">
        <v>4</v>
      </c>
      <c r="B12" s="128">
        <v>18.47</v>
      </c>
      <c r="C12" s="129">
        <v>13.28</v>
      </c>
      <c r="D12" s="129">
        <v>11.14</v>
      </c>
      <c r="E12" s="129">
        <v>9.49</v>
      </c>
      <c r="F12" s="129">
        <v>7.78</v>
      </c>
      <c r="G12" s="129">
        <v>1.06</v>
      </c>
      <c r="H12" s="129">
        <v>0.71</v>
      </c>
      <c r="I12" s="129">
        <v>0.48</v>
      </c>
      <c r="J12" s="130">
        <v>0.3</v>
      </c>
      <c r="L12" s="122">
        <v>0.05</v>
      </c>
      <c r="M12" s="131" t="s">
        <v>114</v>
      </c>
    </row>
    <row r="13" spans="1:13">
      <c r="A13" s="127">
        <v>5</v>
      </c>
      <c r="B13" s="128">
        <v>20.52</v>
      </c>
      <c r="C13" s="129">
        <v>15.09</v>
      </c>
      <c r="D13" s="129">
        <v>12.83</v>
      </c>
      <c r="E13" s="129">
        <v>11.07</v>
      </c>
      <c r="F13" s="129">
        <v>9.24</v>
      </c>
      <c r="G13" s="129">
        <v>1.61</v>
      </c>
      <c r="H13" s="129">
        <v>1.1499999999999999</v>
      </c>
      <c r="I13" s="129">
        <v>0.83</v>
      </c>
      <c r="J13" s="130">
        <v>0.55000000000000004</v>
      </c>
      <c r="L13" s="122">
        <v>4</v>
      </c>
      <c r="M13" s="131" t="s">
        <v>108</v>
      </c>
    </row>
    <row r="14" spans="1:13">
      <c r="A14" s="127">
        <v>6</v>
      </c>
      <c r="B14" s="128">
        <v>22.46</v>
      </c>
      <c r="C14" s="129">
        <v>16.809999999999999</v>
      </c>
      <c r="D14" s="129">
        <v>14.45</v>
      </c>
      <c r="E14" s="129">
        <v>12.59</v>
      </c>
      <c r="F14" s="129">
        <v>10.64</v>
      </c>
      <c r="G14" s="129">
        <v>2.2000000000000002</v>
      </c>
      <c r="H14" s="129">
        <v>1.64</v>
      </c>
      <c r="I14" s="129">
        <v>1.24</v>
      </c>
      <c r="J14" s="130">
        <v>0.87</v>
      </c>
      <c r="L14" s="139">
        <f>L13+1</f>
        <v>5</v>
      </c>
      <c r="M14" s="139" t="s">
        <v>106</v>
      </c>
    </row>
    <row r="15" spans="1:13">
      <c r="A15" s="127">
        <v>7</v>
      </c>
      <c r="B15" s="128">
        <v>24.32</v>
      </c>
      <c r="C15" s="129">
        <v>18.47</v>
      </c>
      <c r="D15" s="129">
        <v>16.010000000000002</v>
      </c>
      <c r="E15" s="129">
        <v>14.07</v>
      </c>
      <c r="F15" s="129">
        <v>12.02</v>
      </c>
      <c r="G15" s="129">
        <v>2.83</v>
      </c>
      <c r="H15" s="129">
        <v>2.17</v>
      </c>
      <c r="I15" s="129">
        <v>1.69</v>
      </c>
      <c r="J15" s="130">
        <v>1.24</v>
      </c>
      <c r="L15" s="114">
        <f>HLOOKUP(L12,A8:J38,L14,TRUE)</f>
        <v>9.49</v>
      </c>
      <c r="M15" s="70" t="s">
        <v>109</v>
      </c>
    </row>
    <row r="16" spans="1:13">
      <c r="A16" s="127">
        <v>8</v>
      </c>
      <c r="B16" s="128">
        <v>26.13</v>
      </c>
      <c r="C16" s="129">
        <v>20.09</v>
      </c>
      <c r="D16" s="129">
        <v>17.53</v>
      </c>
      <c r="E16" s="129">
        <v>15.51</v>
      </c>
      <c r="F16" s="129">
        <v>13.36</v>
      </c>
      <c r="G16" s="129">
        <v>3.49</v>
      </c>
      <c r="H16" s="129">
        <v>2.73</v>
      </c>
      <c r="I16" s="129">
        <v>2.1800000000000002</v>
      </c>
      <c r="J16" s="130">
        <v>1.65</v>
      </c>
    </row>
    <row r="17" spans="1:13">
      <c r="A17" s="127">
        <v>9</v>
      </c>
      <c r="B17" s="128">
        <v>27.88</v>
      </c>
      <c r="C17" s="129">
        <v>21.67</v>
      </c>
      <c r="D17" s="129">
        <v>19.02</v>
      </c>
      <c r="E17" s="129">
        <v>16.920000000000002</v>
      </c>
      <c r="F17" s="129">
        <v>14.68</v>
      </c>
      <c r="G17" s="129">
        <v>4.17</v>
      </c>
      <c r="H17" s="129">
        <v>3.33</v>
      </c>
      <c r="I17" s="129">
        <v>2.7</v>
      </c>
      <c r="J17" s="130">
        <v>2.09</v>
      </c>
      <c r="L17" s="122">
        <v>7.2</v>
      </c>
      <c r="M17" s="70" t="s">
        <v>110</v>
      </c>
    </row>
    <row r="18" spans="1:13">
      <c r="A18" s="127">
        <v>10</v>
      </c>
      <c r="B18" s="128">
        <v>29.59</v>
      </c>
      <c r="C18" s="129">
        <v>23.21</v>
      </c>
      <c r="D18" s="129">
        <v>20.48</v>
      </c>
      <c r="E18" s="129">
        <v>18.309999999999999</v>
      </c>
      <c r="F18" s="129">
        <v>15.99</v>
      </c>
      <c r="G18" s="129">
        <v>4.87</v>
      </c>
      <c r="H18" s="129">
        <v>3.94</v>
      </c>
      <c r="I18" s="129">
        <v>3.25</v>
      </c>
      <c r="J18" s="130">
        <v>2.56</v>
      </c>
    </row>
    <row r="19" spans="1:13">
      <c r="A19" s="127">
        <v>11</v>
      </c>
      <c r="B19" s="128">
        <v>31.26</v>
      </c>
      <c r="C19" s="129">
        <v>24.72</v>
      </c>
      <c r="D19" s="129">
        <v>21.92</v>
      </c>
      <c r="E19" s="129">
        <v>19.670000000000002</v>
      </c>
      <c r="F19" s="129">
        <v>17.27</v>
      </c>
      <c r="G19" s="129">
        <v>5.58</v>
      </c>
      <c r="H19" s="129">
        <v>4.57</v>
      </c>
      <c r="I19" s="129">
        <v>3.82</v>
      </c>
      <c r="J19" s="130">
        <v>3.05</v>
      </c>
      <c r="L19" s="71" t="str">
        <f>IF(L17&gt;L15,"Le chi² est significatif au seuil choisi","Le chi² n'est pas significatif au seuil choisi")</f>
        <v>Le chi² n'est pas significatif au seuil choisi</v>
      </c>
    </row>
    <row r="20" spans="1:13">
      <c r="A20" s="127">
        <v>12</v>
      </c>
      <c r="B20" s="128">
        <v>32.909999999999997</v>
      </c>
      <c r="C20" s="129">
        <v>26.22</v>
      </c>
      <c r="D20" s="129">
        <v>23.34</v>
      </c>
      <c r="E20" s="129">
        <v>21.03</v>
      </c>
      <c r="F20" s="129">
        <v>18.55</v>
      </c>
      <c r="G20" s="129">
        <v>6.3</v>
      </c>
      <c r="H20" s="129">
        <v>5.23</v>
      </c>
      <c r="I20" s="129">
        <v>4.4000000000000004</v>
      </c>
      <c r="J20" s="130">
        <v>3.57</v>
      </c>
    </row>
    <row r="21" spans="1:13">
      <c r="A21" s="127">
        <v>13</v>
      </c>
      <c r="B21" s="128">
        <v>34.53</v>
      </c>
      <c r="C21" s="129">
        <v>27.69</v>
      </c>
      <c r="D21" s="129">
        <v>24.74</v>
      </c>
      <c r="E21" s="129">
        <v>22.36</v>
      </c>
      <c r="F21" s="129">
        <v>19.809999999999999</v>
      </c>
      <c r="G21" s="129">
        <v>7.04</v>
      </c>
      <c r="H21" s="129">
        <v>5.89</v>
      </c>
      <c r="I21" s="129">
        <v>5.01</v>
      </c>
      <c r="J21" s="130">
        <v>4.1100000000000003</v>
      </c>
    </row>
    <row r="22" spans="1:13">
      <c r="A22" s="127">
        <v>14</v>
      </c>
      <c r="B22" s="128">
        <v>36.119999999999997</v>
      </c>
      <c r="C22" s="129">
        <v>29.14</v>
      </c>
      <c r="D22" s="129">
        <v>26.12</v>
      </c>
      <c r="E22" s="129">
        <v>23.68</v>
      </c>
      <c r="F22" s="129">
        <v>21.06</v>
      </c>
      <c r="G22" s="129">
        <v>7.79</v>
      </c>
      <c r="H22" s="129">
        <v>6.57</v>
      </c>
      <c r="I22" s="129">
        <v>5.63</v>
      </c>
      <c r="J22" s="130">
        <v>4.66</v>
      </c>
    </row>
    <row r="23" spans="1:13">
      <c r="A23" s="127">
        <v>15</v>
      </c>
      <c r="B23" s="128">
        <v>37.700000000000003</v>
      </c>
      <c r="C23" s="129">
        <v>30.58</v>
      </c>
      <c r="D23" s="129">
        <v>27.49</v>
      </c>
      <c r="E23" s="129">
        <v>25</v>
      </c>
      <c r="F23" s="129">
        <v>22.31</v>
      </c>
      <c r="G23" s="129">
        <v>8.5500000000000007</v>
      </c>
      <c r="H23" s="129">
        <v>7.26</v>
      </c>
      <c r="I23" s="129">
        <v>6.26</v>
      </c>
      <c r="J23" s="130">
        <v>5.23</v>
      </c>
    </row>
    <row r="24" spans="1:13">
      <c r="A24" s="127">
        <v>16</v>
      </c>
      <c r="B24" s="128">
        <v>39.25</v>
      </c>
      <c r="C24" s="129">
        <v>32</v>
      </c>
      <c r="D24" s="129">
        <v>28.84</v>
      </c>
      <c r="E24" s="129">
        <v>26.3</v>
      </c>
      <c r="F24" s="129">
        <v>23.54</v>
      </c>
      <c r="G24" s="129">
        <v>9.31</v>
      </c>
      <c r="H24" s="129">
        <v>7.96</v>
      </c>
      <c r="I24" s="129">
        <v>6.91</v>
      </c>
      <c r="J24" s="130">
        <v>5.81</v>
      </c>
    </row>
    <row r="25" spans="1:13">
      <c r="A25" s="127">
        <v>17</v>
      </c>
      <c r="B25" s="128">
        <v>40.79</v>
      </c>
      <c r="C25" s="129">
        <v>33.409999999999997</v>
      </c>
      <c r="D25" s="129">
        <v>30.19</v>
      </c>
      <c r="E25" s="129">
        <v>27.59</v>
      </c>
      <c r="F25" s="129">
        <v>24.77</v>
      </c>
      <c r="G25" s="129">
        <v>10.08</v>
      </c>
      <c r="H25" s="129">
        <v>8.67</v>
      </c>
      <c r="I25" s="129">
        <v>7.56</v>
      </c>
      <c r="J25" s="130">
        <v>6.41</v>
      </c>
    </row>
    <row r="26" spans="1:13">
      <c r="A26" s="127">
        <v>18</v>
      </c>
      <c r="B26" s="128">
        <v>42.31</v>
      </c>
      <c r="C26" s="129">
        <v>34.799999999999997</v>
      </c>
      <c r="D26" s="129">
        <v>31.53</v>
      </c>
      <c r="E26" s="129">
        <v>28.87</v>
      </c>
      <c r="F26" s="129">
        <v>25.99</v>
      </c>
      <c r="G26" s="129">
        <v>10.86</v>
      </c>
      <c r="H26" s="129">
        <v>9.39</v>
      </c>
      <c r="I26" s="129">
        <v>8.23</v>
      </c>
      <c r="J26" s="130">
        <v>7.01</v>
      </c>
    </row>
    <row r="27" spans="1:13">
      <c r="A27" s="127">
        <v>19</v>
      </c>
      <c r="B27" s="128">
        <v>43.82</v>
      </c>
      <c r="C27" s="129">
        <v>36.19</v>
      </c>
      <c r="D27" s="129">
        <v>32.85</v>
      </c>
      <c r="E27" s="129">
        <v>30.14</v>
      </c>
      <c r="F27" s="129">
        <v>27.2</v>
      </c>
      <c r="G27" s="129">
        <v>11.65</v>
      </c>
      <c r="H27" s="129">
        <v>10.119999999999999</v>
      </c>
      <c r="I27" s="129">
        <v>8.91</v>
      </c>
      <c r="J27" s="130">
        <v>7.63</v>
      </c>
    </row>
    <row r="28" spans="1:13">
      <c r="A28" s="127">
        <v>20</v>
      </c>
      <c r="B28" s="128">
        <v>45.32</v>
      </c>
      <c r="C28" s="129">
        <v>37.57</v>
      </c>
      <c r="D28" s="129">
        <v>34.17</v>
      </c>
      <c r="E28" s="129">
        <v>31.41</v>
      </c>
      <c r="F28" s="129">
        <v>28.41</v>
      </c>
      <c r="G28" s="129">
        <v>12.44</v>
      </c>
      <c r="H28" s="129">
        <v>10.85</v>
      </c>
      <c r="I28" s="129">
        <v>9.59</v>
      </c>
      <c r="J28" s="130">
        <v>8.26</v>
      </c>
    </row>
    <row r="29" spans="1:13">
      <c r="A29" s="127">
        <v>21</v>
      </c>
      <c r="B29" s="128">
        <v>46.8</v>
      </c>
      <c r="C29" s="129">
        <v>38.93</v>
      </c>
      <c r="D29" s="129">
        <v>35.479999999999997</v>
      </c>
      <c r="E29" s="129">
        <v>32.67</v>
      </c>
      <c r="F29" s="129">
        <v>29.61</v>
      </c>
      <c r="G29" s="129">
        <v>13.24</v>
      </c>
      <c r="H29" s="129">
        <v>11.59</v>
      </c>
      <c r="I29" s="129">
        <v>10.28</v>
      </c>
      <c r="J29" s="130">
        <v>8.9</v>
      </c>
    </row>
    <row r="30" spans="1:13">
      <c r="A30" s="127">
        <v>22</v>
      </c>
      <c r="B30" s="128">
        <v>48.27</v>
      </c>
      <c r="C30" s="129">
        <v>40.29</v>
      </c>
      <c r="D30" s="129">
        <v>36.78</v>
      </c>
      <c r="E30" s="129">
        <v>33.92</v>
      </c>
      <c r="F30" s="129">
        <v>30.81</v>
      </c>
      <c r="G30" s="129">
        <v>14.04</v>
      </c>
      <c r="H30" s="129">
        <v>12.34</v>
      </c>
      <c r="I30" s="129">
        <v>10.98</v>
      </c>
      <c r="J30" s="130">
        <v>9.5399999999999991</v>
      </c>
    </row>
    <row r="31" spans="1:13">
      <c r="A31" s="127">
        <v>23</v>
      </c>
      <c r="B31" s="128">
        <v>49.73</v>
      </c>
      <c r="C31" s="129">
        <v>41.64</v>
      </c>
      <c r="D31" s="129">
        <v>38.08</v>
      </c>
      <c r="E31" s="129">
        <v>35.17</v>
      </c>
      <c r="F31" s="129">
        <v>32.01</v>
      </c>
      <c r="G31" s="129">
        <v>14.85</v>
      </c>
      <c r="H31" s="129">
        <v>13.09</v>
      </c>
      <c r="I31" s="129">
        <v>11.69</v>
      </c>
      <c r="J31" s="130">
        <v>10.199999999999999</v>
      </c>
    </row>
    <row r="32" spans="1:13">
      <c r="A32" s="127">
        <v>24</v>
      </c>
      <c r="B32" s="128">
        <v>51.18</v>
      </c>
      <c r="C32" s="129">
        <v>42.98</v>
      </c>
      <c r="D32" s="129">
        <v>39.369999999999997</v>
      </c>
      <c r="E32" s="129">
        <v>36.409999999999997</v>
      </c>
      <c r="F32" s="129">
        <v>33.200000000000003</v>
      </c>
      <c r="G32" s="129">
        <v>15.66</v>
      </c>
      <c r="H32" s="129">
        <v>13.85</v>
      </c>
      <c r="I32" s="129">
        <v>12.4</v>
      </c>
      <c r="J32" s="130">
        <v>10.86</v>
      </c>
    </row>
    <row r="33" spans="1:10">
      <c r="A33" s="127">
        <v>25</v>
      </c>
      <c r="B33" s="128">
        <v>52.62</v>
      </c>
      <c r="C33" s="129">
        <v>44.31</v>
      </c>
      <c r="D33" s="129">
        <v>40.65</v>
      </c>
      <c r="E33" s="129">
        <v>37.65</v>
      </c>
      <c r="F33" s="129">
        <v>34.380000000000003</v>
      </c>
      <c r="G33" s="129">
        <v>16.47</v>
      </c>
      <c r="H33" s="129">
        <v>14.61</v>
      </c>
      <c r="I33" s="129">
        <v>13.12</v>
      </c>
      <c r="J33" s="130">
        <v>11.52</v>
      </c>
    </row>
    <row r="34" spans="1:10">
      <c r="A34" s="127">
        <v>26</v>
      </c>
      <c r="B34" s="128">
        <v>54.05</v>
      </c>
      <c r="C34" s="129">
        <v>45.64</v>
      </c>
      <c r="D34" s="129">
        <v>41.92</v>
      </c>
      <c r="E34" s="129">
        <v>38.880000000000003</v>
      </c>
      <c r="F34" s="129">
        <v>35.56</v>
      </c>
      <c r="G34" s="129">
        <v>17.29</v>
      </c>
      <c r="H34" s="129">
        <v>15.38</v>
      </c>
      <c r="I34" s="129">
        <v>13.84</v>
      </c>
      <c r="J34" s="130">
        <v>12.2</v>
      </c>
    </row>
    <row r="35" spans="1:10">
      <c r="A35" s="127">
        <v>27</v>
      </c>
      <c r="B35" s="128">
        <v>55.48</v>
      </c>
      <c r="C35" s="129">
        <v>46.96</v>
      </c>
      <c r="D35" s="129">
        <v>43.19</v>
      </c>
      <c r="E35" s="129">
        <v>40.11</v>
      </c>
      <c r="F35" s="129">
        <v>36.74</v>
      </c>
      <c r="G35" s="129">
        <v>18.11</v>
      </c>
      <c r="H35" s="129">
        <v>16.149999999999999</v>
      </c>
      <c r="I35" s="129">
        <v>14.57</v>
      </c>
      <c r="J35" s="130">
        <v>12.88</v>
      </c>
    </row>
    <row r="36" spans="1:10">
      <c r="A36" s="127">
        <v>28</v>
      </c>
      <c r="B36" s="128">
        <v>56.89</v>
      </c>
      <c r="C36" s="129">
        <v>48.28</v>
      </c>
      <c r="D36" s="129">
        <v>44.46</v>
      </c>
      <c r="E36" s="129">
        <v>41.34</v>
      </c>
      <c r="F36" s="129">
        <v>37.92</v>
      </c>
      <c r="G36" s="129">
        <v>18.940000000000001</v>
      </c>
      <c r="H36" s="129">
        <v>16.93</v>
      </c>
      <c r="I36" s="129">
        <v>15.31</v>
      </c>
      <c r="J36" s="130">
        <v>13.57</v>
      </c>
    </row>
    <row r="37" spans="1:10">
      <c r="A37" s="127">
        <v>29</v>
      </c>
      <c r="B37" s="128">
        <v>58.3</v>
      </c>
      <c r="C37" s="129">
        <v>49.59</v>
      </c>
      <c r="D37" s="129">
        <v>45.72</v>
      </c>
      <c r="E37" s="129">
        <v>42.56</v>
      </c>
      <c r="F37" s="129">
        <v>39.090000000000003</v>
      </c>
      <c r="G37" s="129">
        <v>19.77</v>
      </c>
      <c r="H37" s="129">
        <v>17.71</v>
      </c>
      <c r="I37" s="129">
        <v>16.05</v>
      </c>
      <c r="J37" s="130">
        <v>14.26</v>
      </c>
    </row>
    <row r="38" spans="1:10" ht="13.8" thickBot="1">
      <c r="A38" s="132">
        <v>30</v>
      </c>
      <c r="B38" s="133">
        <v>59.7</v>
      </c>
      <c r="C38" s="134">
        <v>50.89</v>
      </c>
      <c r="D38" s="134">
        <v>46.98</v>
      </c>
      <c r="E38" s="134">
        <v>43.77</v>
      </c>
      <c r="F38" s="134">
        <v>40.26</v>
      </c>
      <c r="G38" s="134">
        <v>20.6</v>
      </c>
      <c r="H38" s="134">
        <v>18.489999999999998</v>
      </c>
      <c r="I38" s="134">
        <v>16.79</v>
      </c>
      <c r="J38" s="135">
        <v>14.95</v>
      </c>
    </row>
    <row r="39" spans="1:10">
      <c r="A39" s="136" t="s">
        <v>3</v>
      </c>
      <c r="B39" s="61">
        <v>3.08</v>
      </c>
      <c r="C39" s="61">
        <v>2.33</v>
      </c>
      <c r="D39" s="61">
        <v>1.96</v>
      </c>
      <c r="E39" s="61">
        <v>1.645</v>
      </c>
      <c r="F39" s="61">
        <v>1.28</v>
      </c>
      <c r="G39" s="61">
        <v>-1.28</v>
      </c>
      <c r="H39" s="61">
        <v>-1.645</v>
      </c>
      <c r="I39" s="61">
        <v>-1.96</v>
      </c>
      <c r="J39" s="61">
        <v>-2.33</v>
      </c>
    </row>
  </sheetData>
  <sheetProtection sheet="1" objects="1" scenarios="1"/>
  <mergeCells count="2">
    <mergeCell ref="B7:J7"/>
    <mergeCell ref="D2:G2"/>
  </mergeCells>
  <phoneticPr fontId="0" type="noConversion"/>
  <pageMargins left="0.78740157499999996" right="0.78740157499999996" top="0.984251969" bottom="0.984251969" header="0.4921259845" footer="0.4921259845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U29"/>
  <sheetViews>
    <sheetView workbookViewId="0"/>
  </sheetViews>
  <sheetFormatPr baseColWidth="10" defaultRowHeight="13.2"/>
  <cols>
    <col min="1" max="1" width="6.5546875" customWidth="1"/>
    <col min="2" max="47" width="6.88671875" customWidth="1"/>
  </cols>
  <sheetData>
    <row r="1" spans="1:47" ht="18">
      <c r="B1" s="9"/>
      <c r="C1" s="20" t="s">
        <v>78</v>
      </c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</row>
    <row r="2" spans="1:47" ht="13.8" thickBot="1">
      <c r="B2" s="9"/>
      <c r="C2" s="9" t="s">
        <v>81</v>
      </c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</row>
    <row r="3" spans="1:47">
      <c r="A3" s="21" t="s">
        <v>34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</row>
    <row r="4" spans="1:47">
      <c r="A4" s="22" t="s">
        <v>79</v>
      </c>
      <c r="B4" s="23">
        <v>5</v>
      </c>
      <c r="C4" s="23">
        <v>6</v>
      </c>
      <c r="D4" s="23">
        <v>7</v>
      </c>
      <c r="E4" s="23">
        <v>8</v>
      </c>
      <c r="F4" s="23">
        <v>9</v>
      </c>
      <c r="G4" s="23">
        <v>10</v>
      </c>
      <c r="H4" s="23">
        <v>11</v>
      </c>
      <c r="I4" s="23">
        <v>12</v>
      </c>
      <c r="J4" s="23">
        <v>13</v>
      </c>
      <c r="K4" s="23">
        <v>14</v>
      </c>
      <c r="L4" s="23">
        <v>15</v>
      </c>
      <c r="M4" s="23">
        <v>16</v>
      </c>
      <c r="N4" s="23">
        <v>17</v>
      </c>
      <c r="O4" s="23">
        <v>18</v>
      </c>
      <c r="P4" s="23">
        <v>19</v>
      </c>
      <c r="Q4" s="23">
        <v>20</v>
      </c>
      <c r="R4" s="23">
        <v>21</v>
      </c>
      <c r="S4" s="23">
        <v>22</v>
      </c>
      <c r="T4" s="23">
        <v>23</v>
      </c>
      <c r="U4" s="23">
        <v>24</v>
      </c>
      <c r="V4" s="23">
        <v>25</v>
      </c>
      <c r="W4" s="23">
        <v>26</v>
      </c>
      <c r="X4" s="23">
        <v>27</v>
      </c>
      <c r="Y4" s="23">
        <v>28</v>
      </c>
      <c r="Z4" s="23">
        <v>29</v>
      </c>
      <c r="AA4" s="23">
        <v>30</v>
      </c>
      <c r="AB4" s="23">
        <v>31</v>
      </c>
      <c r="AC4" s="23">
        <v>32</v>
      </c>
      <c r="AD4" s="23">
        <v>33</v>
      </c>
      <c r="AE4" s="23">
        <v>34</v>
      </c>
      <c r="AF4" s="23">
        <v>35</v>
      </c>
      <c r="AG4" s="23">
        <v>36</v>
      </c>
      <c r="AH4" s="23">
        <v>37</v>
      </c>
      <c r="AI4" s="23">
        <v>38</v>
      </c>
      <c r="AJ4" s="23">
        <v>39</v>
      </c>
      <c r="AK4" s="23">
        <v>40</v>
      </c>
      <c r="AL4" s="23">
        <v>41</v>
      </c>
      <c r="AM4" s="23">
        <v>42</v>
      </c>
      <c r="AN4" s="23">
        <v>43</v>
      </c>
      <c r="AO4" s="23">
        <v>44</v>
      </c>
      <c r="AP4" s="23">
        <v>45</v>
      </c>
      <c r="AQ4" s="23">
        <v>46</v>
      </c>
      <c r="AR4" s="23">
        <v>47</v>
      </c>
      <c r="AS4" s="23">
        <v>48</v>
      </c>
      <c r="AT4" s="23">
        <v>49</v>
      </c>
      <c r="AU4" s="23">
        <v>50</v>
      </c>
    </row>
    <row r="5" spans="1:47">
      <c r="A5" s="11">
        <v>1</v>
      </c>
      <c r="B5" s="24">
        <v>0.66459999999999997</v>
      </c>
      <c r="C5" s="24">
        <v>0.6431</v>
      </c>
      <c r="D5" s="24">
        <v>0.62329999999999997</v>
      </c>
      <c r="E5" s="24">
        <v>0.60519999999999996</v>
      </c>
      <c r="F5" s="24">
        <v>0.58879999999999999</v>
      </c>
      <c r="G5" s="24">
        <v>0.57389999999999997</v>
      </c>
      <c r="H5" s="24">
        <v>0.56010000000000004</v>
      </c>
      <c r="I5" s="24">
        <v>0.54749999999999999</v>
      </c>
      <c r="J5" s="24">
        <v>0.53590000000000004</v>
      </c>
      <c r="K5" s="24">
        <v>0.52510000000000001</v>
      </c>
      <c r="L5" s="24">
        <v>0.51500000000000001</v>
      </c>
      <c r="M5" s="24">
        <v>0.50560000000000005</v>
      </c>
      <c r="N5" s="24">
        <v>0.49680000000000002</v>
      </c>
      <c r="O5" s="24">
        <v>0.48859999999999998</v>
      </c>
      <c r="P5" s="24">
        <v>0.48080000000000001</v>
      </c>
      <c r="Q5" s="24">
        <v>0.47339999999999999</v>
      </c>
      <c r="R5" s="24">
        <v>0.46429999999999999</v>
      </c>
      <c r="S5" s="24">
        <v>0.45900000000000002</v>
      </c>
      <c r="T5" s="24">
        <v>0.45419999999999999</v>
      </c>
      <c r="U5" s="24">
        <v>0.44929999999999998</v>
      </c>
      <c r="V5" s="24">
        <v>0.44500000000000001</v>
      </c>
      <c r="W5" s="24">
        <v>0.44069999999999998</v>
      </c>
      <c r="X5" s="24">
        <v>0.43659999999999999</v>
      </c>
      <c r="Y5" s="25">
        <v>0.43280000000000002</v>
      </c>
      <c r="Z5" s="25">
        <v>0.42909999999999998</v>
      </c>
      <c r="AA5" s="25">
        <v>0.4254</v>
      </c>
      <c r="AB5" s="25">
        <v>0.42199999999999999</v>
      </c>
      <c r="AC5" s="25">
        <v>0.41880000000000001</v>
      </c>
      <c r="AD5" s="26">
        <v>0.41560000000000002</v>
      </c>
      <c r="AE5" s="26">
        <v>0.41270000000000001</v>
      </c>
      <c r="AF5" s="25">
        <v>0.40960000000000002</v>
      </c>
      <c r="AG5" s="25">
        <v>0.40679999999999999</v>
      </c>
      <c r="AH5" s="25">
        <v>0.40400000000000003</v>
      </c>
      <c r="AI5" s="26">
        <v>0.40150000000000002</v>
      </c>
      <c r="AJ5" s="24">
        <v>0.39889999999999998</v>
      </c>
      <c r="AK5" s="24">
        <v>0.39639999999999997</v>
      </c>
      <c r="AL5" s="24">
        <v>0.39400000000000002</v>
      </c>
      <c r="AM5" s="27" t="s">
        <v>80</v>
      </c>
      <c r="AN5" s="24">
        <v>0.38940000000000002</v>
      </c>
      <c r="AO5" s="24">
        <v>0.38719999999999999</v>
      </c>
      <c r="AP5" s="24">
        <v>0.38500000000000001</v>
      </c>
      <c r="AQ5" s="24">
        <v>0.38300000000000001</v>
      </c>
      <c r="AR5" s="24">
        <v>0.38080000000000003</v>
      </c>
      <c r="AS5" s="24">
        <v>0.37890000000000001</v>
      </c>
      <c r="AT5" s="24">
        <v>0.377</v>
      </c>
      <c r="AU5" s="24">
        <v>0.37509999999999999</v>
      </c>
    </row>
    <row r="6" spans="1:47">
      <c r="A6" s="11">
        <v>2</v>
      </c>
      <c r="B6" s="24">
        <v>0.24129999999999999</v>
      </c>
      <c r="C6" s="24">
        <v>0.28060000000000002</v>
      </c>
      <c r="D6" s="24">
        <v>0.30309999999999998</v>
      </c>
      <c r="E6" s="24">
        <v>0.31640000000000001</v>
      </c>
      <c r="F6" s="24">
        <v>0.32440000000000002</v>
      </c>
      <c r="G6" s="24">
        <v>0.3291</v>
      </c>
      <c r="H6" s="24">
        <v>0.33150000000000002</v>
      </c>
      <c r="I6" s="24">
        <v>0.33250000000000002</v>
      </c>
      <c r="J6" s="24">
        <v>0.33250000000000002</v>
      </c>
      <c r="K6" s="24">
        <v>0.33179999999999998</v>
      </c>
      <c r="L6" s="24">
        <v>0.3306</v>
      </c>
      <c r="M6" s="24">
        <v>0.32900000000000001</v>
      </c>
      <c r="N6" s="24">
        <v>0.32729999999999998</v>
      </c>
      <c r="O6" s="24">
        <v>0.32529999999999998</v>
      </c>
      <c r="P6" s="24">
        <v>0.32319999999999999</v>
      </c>
      <c r="Q6" s="24">
        <v>0.3211</v>
      </c>
      <c r="R6" s="24">
        <v>0.31850000000000001</v>
      </c>
      <c r="S6" s="27">
        <v>0.31559999999999999</v>
      </c>
      <c r="T6" s="24">
        <v>0.31259999999999999</v>
      </c>
      <c r="U6" s="24">
        <v>0.30980000000000002</v>
      </c>
      <c r="V6" s="24">
        <v>0.30690000000000001</v>
      </c>
      <c r="W6" s="24">
        <v>0.30430000000000001</v>
      </c>
      <c r="X6" s="24">
        <v>0.30180000000000001</v>
      </c>
      <c r="Y6" s="25">
        <v>0.29920000000000002</v>
      </c>
      <c r="Z6" s="25">
        <v>0.29680000000000001</v>
      </c>
      <c r="AA6" s="25">
        <v>0.2944</v>
      </c>
      <c r="AB6" s="25">
        <v>0.29210000000000003</v>
      </c>
      <c r="AC6" s="25">
        <v>0.2898</v>
      </c>
      <c r="AD6" s="26">
        <v>0.28760000000000002</v>
      </c>
      <c r="AE6" s="26">
        <v>0.28539999999999999</v>
      </c>
      <c r="AF6" s="25">
        <v>0.28339999999999999</v>
      </c>
      <c r="AG6" s="25">
        <v>0.28129999999999999</v>
      </c>
      <c r="AH6" s="25">
        <v>0.27939999999999998</v>
      </c>
      <c r="AI6" s="25">
        <v>0.27739999999999998</v>
      </c>
      <c r="AJ6" s="24">
        <v>0.27550000000000002</v>
      </c>
      <c r="AK6" s="24">
        <v>0.2737</v>
      </c>
      <c r="AL6" s="24">
        <v>0.27189999999999998</v>
      </c>
      <c r="AM6" s="24">
        <v>0.27010000000000001</v>
      </c>
      <c r="AN6" s="24">
        <v>0.26840000000000003</v>
      </c>
      <c r="AO6" s="24">
        <v>0.26669999999999999</v>
      </c>
      <c r="AP6" s="24">
        <v>0.2651</v>
      </c>
      <c r="AQ6" s="24">
        <v>0.26350000000000001</v>
      </c>
      <c r="AR6" s="24">
        <v>0.26200000000000001</v>
      </c>
      <c r="AS6" s="24">
        <v>0.26040000000000002</v>
      </c>
      <c r="AT6" s="24">
        <v>0.25890000000000002</v>
      </c>
      <c r="AU6" s="24">
        <v>0.25740000000000002</v>
      </c>
    </row>
    <row r="7" spans="1:47">
      <c r="A7" s="11">
        <v>3</v>
      </c>
      <c r="B7" s="24">
        <v>0</v>
      </c>
      <c r="C7" s="24">
        <v>8.7499999999999994E-2</v>
      </c>
      <c r="D7" s="24">
        <v>0.1401</v>
      </c>
      <c r="E7" s="24">
        <v>0.17430000000000001</v>
      </c>
      <c r="F7" s="24">
        <v>0.1976</v>
      </c>
      <c r="G7" s="24">
        <v>0.21410000000000001</v>
      </c>
      <c r="H7" s="24">
        <v>0.22600000000000001</v>
      </c>
      <c r="I7" s="24">
        <v>0.23469999999999999</v>
      </c>
      <c r="J7" s="24">
        <v>0.2412</v>
      </c>
      <c r="K7" s="24">
        <v>0.246</v>
      </c>
      <c r="L7" s="24">
        <v>0.2495</v>
      </c>
      <c r="M7" s="24">
        <v>0.25209999999999999</v>
      </c>
      <c r="N7" s="24">
        <v>0.254</v>
      </c>
      <c r="O7" s="24">
        <v>0.25530000000000003</v>
      </c>
      <c r="P7" s="24">
        <v>0.25609999999999999</v>
      </c>
      <c r="Q7" s="24">
        <v>0.25650000000000001</v>
      </c>
      <c r="R7" s="24">
        <v>0.25779999999999997</v>
      </c>
      <c r="S7" s="24">
        <v>0.2571</v>
      </c>
      <c r="T7" s="24">
        <v>0.25629999999999997</v>
      </c>
      <c r="U7" s="24">
        <v>0.25540000000000002</v>
      </c>
      <c r="V7" s="24">
        <v>0.25430000000000003</v>
      </c>
      <c r="W7" s="24">
        <v>0.25330000000000003</v>
      </c>
      <c r="X7" s="24">
        <v>0.25219999999999998</v>
      </c>
      <c r="Y7" s="25">
        <v>0.251</v>
      </c>
      <c r="Z7" s="25">
        <v>0.24990000000000001</v>
      </c>
      <c r="AA7" s="26">
        <v>0.2487</v>
      </c>
      <c r="AB7" s="25">
        <v>0.2475</v>
      </c>
      <c r="AC7" s="25">
        <v>0.24629999999999999</v>
      </c>
      <c r="AD7" s="26">
        <v>0.24510000000000001</v>
      </c>
      <c r="AE7" s="26">
        <v>0.24390000000000001</v>
      </c>
      <c r="AF7" s="25">
        <v>0.2427</v>
      </c>
      <c r="AG7" s="25">
        <v>0.24149999999999999</v>
      </c>
      <c r="AH7" s="25">
        <v>0.24030000000000001</v>
      </c>
      <c r="AI7" s="25">
        <v>0.23910000000000001</v>
      </c>
      <c r="AJ7" s="24">
        <v>0.23799999999999999</v>
      </c>
      <c r="AK7" s="24">
        <v>0.23680000000000001</v>
      </c>
      <c r="AL7" s="24">
        <v>0.23569999999999999</v>
      </c>
      <c r="AM7" s="24">
        <v>0.23449999999999999</v>
      </c>
      <c r="AN7" s="24">
        <v>0.2334</v>
      </c>
      <c r="AO7" s="24">
        <v>0.23230000000000001</v>
      </c>
      <c r="AP7" s="24">
        <v>0.23130000000000001</v>
      </c>
      <c r="AQ7" s="24">
        <v>0.23019999999999999</v>
      </c>
      <c r="AR7" s="24">
        <v>0.2291</v>
      </c>
      <c r="AS7" s="24">
        <v>0.2281</v>
      </c>
      <c r="AT7" s="24">
        <v>0.2271</v>
      </c>
      <c r="AU7" s="24">
        <v>0.22600000000000001</v>
      </c>
    </row>
    <row r="8" spans="1:47">
      <c r="A8" s="11">
        <v>4</v>
      </c>
      <c r="B8" s="24"/>
      <c r="C8" s="24"/>
      <c r="D8" s="24">
        <v>0</v>
      </c>
      <c r="E8" s="27">
        <v>5.6099999999999997E-2</v>
      </c>
      <c r="F8" s="24">
        <v>9.4700000000000006E-2</v>
      </c>
      <c r="G8" s="24">
        <v>0.12239999999999999</v>
      </c>
      <c r="H8" s="24">
        <v>0.1429</v>
      </c>
      <c r="I8" s="24">
        <v>0.15859999999999999</v>
      </c>
      <c r="J8" s="24">
        <v>0.17069999999999999</v>
      </c>
      <c r="K8" s="24">
        <v>0.1802</v>
      </c>
      <c r="L8" s="24">
        <v>0.18779999999999999</v>
      </c>
      <c r="M8" s="24">
        <v>0.19389999999999999</v>
      </c>
      <c r="N8" s="24">
        <v>0.1988</v>
      </c>
      <c r="O8" s="24">
        <v>0.20269999999999999</v>
      </c>
      <c r="P8" s="24">
        <v>0.2059</v>
      </c>
      <c r="Q8" s="24">
        <v>0.20849999999999999</v>
      </c>
      <c r="R8" s="24">
        <v>0.21190000000000001</v>
      </c>
      <c r="S8" s="24">
        <v>0.21310000000000001</v>
      </c>
      <c r="T8" s="24">
        <v>0.21390000000000001</v>
      </c>
      <c r="U8" s="24">
        <v>0.2145</v>
      </c>
      <c r="V8" s="24">
        <v>0.21479999999999999</v>
      </c>
      <c r="W8" s="24">
        <v>0.21510000000000001</v>
      </c>
      <c r="X8" s="24">
        <v>0.2152</v>
      </c>
      <c r="Y8" s="25">
        <v>0.21510000000000001</v>
      </c>
      <c r="Z8" s="26">
        <v>0.215</v>
      </c>
      <c r="AA8" s="25">
        <v>0.21479999999999999</v>
      </c>
      <c r="AB8" s="25">
        <v>0.2145</v>
      </c>
      <c r="AC8" s="25">
        <v>0.21410000000000001</v>
      </c>
      <c r="AD8" s="26">
        <v>0.2137</v>
      </c>
      <c r="AE8" s="26">
        <v>0.2132</v>
      </c>
      <c r="AF8" s="25">
        <v>0.2127</v>
      </c>
      <c r="AG8" s="25">
        <v>0.21210000000000001</v>
      </c>
      <c r="AH8" s="25">
        <v>0.21160000000000001</v>
      </c>
      <c r="AI8" s="25">
        <v>0.21099999999999999</v>
      </c>
      <c r="AJ8" s="27">
        <v>0.2104</v>
      </c>
      <c r="AK8" s="27">
        <v>0.20979999999999999</v>
      </c>
      <c r="AL8" s="27">
        <v>0.20910000000000001</v>
      </c>
      <c r="AM8" s="27">
        <v>0.20849999999999999</v>
      </c>
      <c r="AN8" s="27">
        <v>0.20780000000000001</v>
      </c>
      <c r="AO8" s="27">
        <v>0.2072</v>
      </c>
      <c r="AP8" s="27">
        <v>0.20649999999999999</v>
      </c>
      <c r="AQ8" s="27">
        <v>0.20580000000000001</v>
      </c>
      <c r="AR8" s="27">
        <v>0.20519999999999999</v>
      </c>
      <c r="AS8" s="27">
        <v>0.20449999999999999</v>
      </c>
      <c r="AT8" s="27">
        <v>0.20380000000000001</v>
      </c>
      <c r="AU8" s="27">
        <v>0.20319999999999999</v>
      </c>
    </row>
    <row r="9" spans="1:47">
      <c r="A9" s="11">
        <v>5</v>
      </c>
      <c r="B9" s="24"/>
      <c r="C9" s="24"/>
      <c r="D9" s="24"/>
      <c r="E9" s="24"/>
      <c r="F9" s="24">
        <v>0</v>
      </c>
      <c r="G9" s="24">
        <v>3.9899999999999998E-2</v>
      </c>
      <c r="H9" s="24">
        <v>6.9500000000000006E-2</v>
      </c>
      <c r="I9" s="24">
        <v>9.2200000000000004E-2</v>
      </c>
      <c r="J9" s="24">
        <v>0.1099</v>
      </c>
      <c r="K9" s="24">
        <v>0.124</v>
      </c>
      <c r="L9" s="24">
        <v>0.1353</v>
      </c>
      <c r="M9" s="24">
        <v>0.1447</v>
      </c>
      <c r="N9" s="24">
        <v>0.15240000000000001</v>
      </c>
      <c r="O9" s="24">
        <v>0.15870000000000001</v>
      </c>
      <c r="P9" s="24">
        <v>0.1641</v>
      </c>
      <c r="Q9" s="24">
        <v>0.1686</v>
      </c>
      <c r="R9" s="24">
        <v>0.1736</v>
      </c>
      <c r="S9" s="24">
        <v>0.1764</v>
      </c>
      <c r="T9" s="24">
        <v>0.1787</v>
      </c>
      <c r="U9" s="24">
        <v>0.1807</v>
      </c>
      <c r="V9" s="24">
        <v>0.1822</v>
      </c>
      <c r="W9" s="24">
        <v>0.18360000000000001</v>
      </c>
      <c r="X9" s="24">
        <v>0.18479999999999999</v>
      </c>
      <c r="Y9" s="25">
        <v>0.1857</v>
      </c>
      <c r="Z9" s="25">
        <v>0.18640000000000001</v>
      </c>
      <c r="AA9" s="25">
        <v>0.187</v>
      </c>
      <c r="AB9" s="25">
        <v>0.18740000000000001</v>
      </c>
      <c r="AC9" s="25">
        <v>0.18779999999999999</v>
      </c>
      <c r="AD9" s="26">
        <v>0.188</v>
      </c>
      <c r="AE9" s="26">
        <v>0.18820000000000001</v>
      </c>
      <c r="AF9" s="25">
        <v>0.1883</v>
      </c>
      <c r="AG9" s="25">
        <v>0.1883</v>
      </c>
      <c r="AH9" s="25">
        <v>0.1883</v>
      </c>
      <c r="AI9" s="25">
        <v>0.18809999999999999</v>
      </c>
      <c r="AJ9" s="27">
        <v>0.188</v>
      </c>
      <c r="AK9" s="27">
        <v>0.18779999999999999</v>
      </c>
      <c r="AL9" s="27">
        <v>0.18759999999999999</v>
      </c>
      <c r="AM9" s="27">
        <v>0.18740000000000001</v>
      </c>
      <c r="AN9" s="27">
        <v>0.18709999999999999</v>
      </c>
      <c r="AO9" s="27">
        <v>0.18679999999999999</v>
      </c>
      <c r="AP9" s="27">
        <v>0.1865</v>
      </c>
      <c r="AQ9" s="27">
        <v>0.1862</v>
      </c>
      <c r="AR9" s="27">
        <v>0.18590000000000001</v>
      </c>
      <c r="AS9" s="27">
        <v>0.1855</v>
      </c>
      <c r="AT9" s="27">
        <v>0.18509999999999999</v>
      </c>
      <c r="AU9" s="27">
        <v>0.1847</v>
      </c>
    </row>
    <row r="10" spans="1:47">
      <c r="A10" s="11">
        <v>6</v>
      </c>
      <c r="B10" s="24"/>
      <c r="C10" s="24"/>
      <c r="D10" s="24"/>
      <c r="E10" s="24"/>
      <c r="F10" s="24"/>
      <c r="G10" s="24"/>
      <c r="H10" s="24">
        <v>0</v>
      </c>
      <c r="I10" s="24">
        <v>3.0300000000000001E-2</v>
      </c>
      <c r="J10" s="24">
        <v>5.3900000000000003E-2</v>
      </c>
      <c r="K10" s="24">
        <v>7.2700000000000001E-2</v>
      </c>
      <c r="L10" s="24">
        <v>8.7999999999999995E-2</v>
      </c>
      <c r="M10" s="24">
        <v>0.10050000000000001</v>
      </c>
      <c r="N10" s="24">
        <v>0.1109</v>
      </c>
      <c r="O10" s="24">
        <v>0.1197</v>
      </c>
      <c r="P10" s="24">
        <v>0.12709999999999999</v>
      </c>
      <c r="Q10" s="24">
        <v>0.13339999999999999</v>
      </c>
      <c r="R10" s="24">
        <v>0.1399</v>
      </c>
      <c r="S10" s="24">
        <v>0.14430000000000001</v>
      </c>
      <c r="T10" s="24">
        <v>0.14799999999999999</v>
      </c>
      <c r="U10" s="24">
        <v>0.1512</v>
      </c>
      <c r="V10" s="24">
        <v>0.15390000000000001</v>
      </c>
      <c r="W10" s="24">
        <v>0.15629999999999999</v>
      </c>
      <c r="X10" s="24">
        <v>0.15840000000000001</v>
      </c>
      <c r="Y10" s="25">
        <v>0.16009999999999999</v>
      </c>
      <c r="Z10" s="25">
        <v>0.16159999999999999</v>
      </c>
      <c r="AA10" s="25">
        <v>0.16300000000000001</v>
      </c>
      <c r="AB10" s="25">
        <v>0.1641</v>
      </c>
      <c r="AC10" s="25">
        <v>0.1651</v>
      </c>
      <c r="AD10" s="26">
        <v>0.16600000000000001</v>
      </c>
      <c r="AE10" s="26">
        <v>0.16669999999999999</v>
      </c>
      <c r="AF10" s="26">
        <v>0.1673</v>
      </c>
      <c r="AG10" s="25">
        <v>0.1678</v>
      </c>
      <c r="AH10" s="25">
        <v>0.16830000000000001</v>
      </c>
      <c r="AI10" s="25">
        <v>0.1686</v>
      </c>
      <c r="AJ10" s="24">
        <v>0.16889999999999999</v>
      </c>
      <c r="AK10" s="24">
        <v>0.1691</v>
      </c>
      <c r="AL10" s="24">
        <v>0.16930000000000001</v>
      </c>
      <c r="AM10" s="24">
        <v>0.1694</v>
      </c>
      <c r="AN10" s="24">
        <v>0.16950000000000001</v>
      </c>
      <c r="AO10" s="24">
        <v>0.16950000000000001</v>
      </c>
      <c r="AP10" s="24">
        <v>0.16950000000000001</v>
      </c>
      <c r="AQ10" s="24">
        <v>0.16950000000000001</v>
      </c>
      <c r="AR10" s="24">
        <v>0.16950000000000001</v>
      </c>
      <c r="AS10" s="24">
        <v>0.16930000000000001</v>
      </c>
      <c r="AT10" s="24">
        <v>0.16919999999999999</v>
      </c>
      <c r="AU10" s="24">
        <v>0.1691</v>
      </c>
    </row>
    <row r="11" spans="1:47">
      <c r="A11" s="11">
        <v>7</v>
      </c>
      <c r="B11" s="24"/>
      <c r="C11" s="24"/>
      <c r="D11" s="24"/>
      <c r="E11" s="24"/>
      <c r="F11" s="24"/>
      <c r="G11" s="24"/>
      <c r="H11" s="24"/>
      <c r="I11" s="24"/>
      <c r="J11" s="24">
        <v>0</v>
      </c>
      <c r="K11" s="24">
        <v>2.4E-2</v>
      </c>
      <c r="L11" s="24">
        <v>4.3299999999999998E-2</v>
      </c>
      <c r="M11" s="24">
        <v>5.9299999999999999E-2</v>
      </c>
      <c r="N11" s="24">
        <v>7.2499999999999995E-2</v>
      </c>
      <c r="O11" s="24">
        <v>8.3699999999999997E-2</v>
      </c>
      <c r="P11" s="24">
        <v>9.3200000000000005E-2</v>
      </c>
      <c r="Q11" s="24">
        <v>0.1013</v>
      </c>
      <c r="R11" s="24">
        <v>0.10920000000000001</v>
      </c>
      <c r="S11" s="24">
        <v>0.115</v>
      </c>
      <c r="T11" s="24">
        <v>0.1201</v>
      </c>
      <c r="U11" s="24">
        <v>0.1245</v>
      </c>
      <c r="V11" s="24">
        <v>0.1283</v>
      </c>
      <c r="W11" s="24">
        <v>0.13159999999999999</v>
      </c>
      <c r="X11" s="24">
        <v>0.1346</v>
      </c>
      <c r="Y11" s="25">
        <v>0.13719999999999999</v>
      </c>
      <c r="Z11" s="25">
        <v>0.13950000000000001</v>
      </c>
      <c r="AA11" s="26">
        <v>0.14149999999999999</v>
      </c>
      <c r="AB11" s="25">
        <v>0.14330000000000001</v>
      </c>
      <c r="AC11" s="25">
        <v>0.1449</v>
      </c>
      <c r="AD11" s="26">
        <v>0.14630000000000001</v>
      </c>
      <c r="AE11" s="26">
        <v>0.14749999999999999</v>
      </c>
      <c r="AF11" s="25">
        <v>0.1487</v>
      </c>
      <c r="AG11" s="25">
        <v>0.14960000000000001</v>
      </c>
      <c r="AH11" s="25">
        <v>0.15049999999999999</v>
      </c>
      <c r="AI11" s="25">
        <v>0.15129999999999999</v>
      </c>
      <c r="AJ11" s="24">
        <v>0.152</v>
      </c>
      <c r="AK11" s="24">
        <v>0.15260000000000001</v>
      </c>
      <c r="AL11" s="24">
        <v>0.15310000000000001</v>
      </c>
      <c r="AM11" s="24">
        <v>0.1535</v>
      </c>
      <c r="AN11" s="24">
        <v>0.15390000000000001</v>
      </c>
      <c r="AO11" s="24">
        <v>0.1542</v>
      </c>
      <c r="AP11" s="24">
        <v>0.1545</v>
      </c>
      <c r="AQ11" s="24">
        <v>0.15479999999999999</v>
      </c>
      <c r="AR11" s="24">
        <v>0.155</v>
      </c>
      <c r="AS11" s="24">
        <v>0.15509999999999999</v>
      </c>
      <c r="AT11" s="24">
        <v>0.15529999999999999</v>
      </c>
      <c r="AU11" s="24">
        <v>0.15540000000000001</v>
      </c>
    </row>
    <row r="12" spans="1:47">
      <c r="A12" s="11">
        <v>8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>
        <v>0</v>
      </c>
      <c r="M12" s="24">
        <v>1.9599999999999999E-2</v>
      </c>
      <c r="N12" s="24">
        <v>3.5900000000000001E-2</v>
      </c>
      <c r="O12" s="24">
        <v>4.9599999999999998E-2</v>
      </c>
      <c r="P12" s="24">
        <v>6.1199999999999997E-2</v>
      </c>
      <c r="Q12" s="24">
        <v>7.1099999999999997E-2</v>
      </c>
      <c r="R12" s="24">
        <v>8.0399999999999999E-2</v>
      </c>
      <c r="S12" s="24">
        <v>8.7800000000000003E-2</v>
      </c>
      <c r="T12" s="24">
        <v>9.4100000000000003E-2</v>
      </c>
      <c r="U12" s="24">
        <v>9.9699999999999997E-2</v>
      </c>
      <c r="V12" s="24">
        <v>0.1046</v>
      </c>
      <c r="W12" s="24">
        <v>0.1089</v>
      </c>
      <c r="X12" s="24">
        <v>0.1128</v>
      </c>
      <c r="Y12" s="25">
        <v>0.1162</v>
      </c>
      <c r="Z12" s="26">
        <v>0.1192</v>
      </c>
      <c r="AA12" s="25">
        <v>0.12189999999999999</v>
      </c>
      <c r="AB12" s="26">
        <v>0.12429999999999999</v>
      </c>
      <c r="AC12" s="26">
        <v>0.1265</v>
      </c>
      <c r="AD12" s="26">
        <v>0.12839999999999999</v>
      </c>
      <c r="AE12" s="26">
        <v>0.13009999999999999</v>
      </c>
      <c r="AF12" s="26">
        <v>0.13170000000000001</v>
      </c>
      <c r="AG12" s="25">
        <v>0.1331</v>
      </c>
      <c r="AH12" s="25">
        <v>0.13439999999999999</v>
      </c>
      <c r="AI12" s="25">
        <v>0.1356</v>
      </c>
      <c r="AJ12" s="24">
        <v>0.1366</v>
      </c>
      <c r="AK12" s="24">
        <v>0.1376</v>
      </c>
      <c r="AL12" s="24">
        <v>0.1384</v>
      </c>
      <c r="AM12" s="24">
        <v>0.13919999999999999</v>
      </c>
      <c r="AN12" s="24">
        <v>0.13980000000000001</v>
      </c>
      <c r="AO12" s="24">
        <v>0.14050000000000001</v>
      </c>
      <c r="AP12" s="24">
        <v>0.14099999999999999</v>
      </c>
      <c r="AQ12" s="24">
        <v>0.14149999999999999</v>
      </c>
      <c r="AR12" s="24">
        <v>0.14199999999999999</v>
      </c>
      <c r="AS12" s="24">
        <v>0.14230000000000001</v>
      </c>
      <c r="AT12" s="24">
        <v>0.14269999999999999</v>
      </c>
      <c r="AU12" s="24">
        <v>0.14299999999999999</v>
      </c>
    </row>
    <row r="13" spans="1:47">
      <c r="A13" s="11">
        <v>9</v>
      </c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4"/>
      <c r="N13" s="24">
        <v>0</v>
      </c>
      <c r="O13" s="24">
        <v>1.6299999999999999E-2</v>
      </c>
      <c r="P13" s="24">
        <v>3.0300000000000001E-2</v>
      </c>
      <c r="Q13" s="24">
        <v>4.2200000000000001E-2</v>
      </c>
      <c r="R13" s="24">
        <v>5.2999999999999999E-2</v>
      </c>
      <c r="S13" s="24">
        <v>6.1800000000000001E-2</v>
      </c>
      <c r="T13" s="24">
        <v>6.9599999999999995E-2</v>
      </c>
      <c r="U13" s="24">
        <v>7.6399999999999996E-2</v>
      </c>
      <c r="V13" s="24">
        <v>8.2299999999999998E-2</v>
      </c>
      <c r="W13" s="24">
        <v>8.7599999999999997E-2</v>
      </c>
      <c r="X13" s="24">
        <v>9.2299999999999993E-2</v>
      </c>
      <c r="Y13" s="25">
        <v>9.6500000000000002E-2</v>
      </c>
      <c r="Z13" s="25">
        <v>0.1002</v>
      </c>
      <c r="AA13" s="25">
        <v>0.1036</v>
      </c>
      <c r="AB13" s="25">
        <v>0.1066</v>
      </c>
      <c r="AC13" s="25">
        <v>0.10929999999999999</v>
      </c>
      <c r="AD13" s="26">
        <v>0.1118</v>
      </c>
      <c r="AE13" s="26">
        <v>0.114</v>
      </c>
      <c r="AF13" s="25">
        <v>0.11600000000000001</v>
      </c>
      <c r="AG13" s="25">
        <v>0.1179</v>
      </c>
      <c r="AH13" s="25">
        <v>0.1196</v>
      </c>
      <c r="AI13" s="25">
        <v>0.1211</v>
      </c>
      <c r="AJ13" s="24">
        <v>0.1225</v>
      </c>
      <c r="AK13" s="24">
        <v>0.1237</v>
      </c>
      <c r="AL13" s="24">
        <v>0.1249</v>
      </c>
      <c r="AM13" s="24">
        <v>0.12590000000000001</v>
      </c>
      <c r="AN13" s="24">
        <v>0.12690000000000001</v>
      </c>
      <c r="AO13" s="24">
        <v>0.1278</v>
      </c>
      <c r="AP13" s="24">
        <v>0.12859999999999999</v>
      </c>
      <c r="AQ13" s="24">
        <v>0.1293</v>
      </c>
      <c r="AR13" s="24">
        <v>0.13</v>
      </c>
      <c r="AS13" s="24">
        <v>0.13059999999999999</v>
      </c>
      <c r="AT13" s="24">
        <v>0.13120000000000001</v>
      </c>
      <c r="AU13" s="24">
        <v>0.13170000000000001</v>
      </c>
    </row>
    <row r="14" spans="1:47">
      <c r="A14" s="11">
        <v>10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4"/>
      <c r="N14" s="24"/>
      <c r="O14" s="24"/>
      <c r="P14" s="24">
        <v>0</v>
      </c>
      <c r="Q14" s="24">
        <v>1.4E-2</v>
      </c>
      <c r="R14" s="24">
        <v>2.63E-2</v>
      </c>
      <c r="S14" s="24">
        <v>3.6799999999999999E-2</v>
      </c>
      <c r="T14" s="24">
        <v>4.5900000000000003E-2</v>
      </c>
      <c r="U14" s="24">
        <v>5.3900000000000003E-2</v>
      </c>
      <c r="V14" s="24">
        <v>6.0999999999999999E-2</v>
      </c>
      <c r="W14" s="24">
        <v>6.7199999999999996E-2</v>
      </c>
      <c r="X14" s="24">
        <v>7.2800000000000004E-2</v>
      </c>
      <c r="Y14" s="25">
        <v>7.7799999999999994E-2</v>
      </c>
      <c r="Z14" s="25">
        <v>8.2199999999999995E-2</v>
      </c>
      <c r="AA14" s="26">
        <v>8.6199999999999999E-2</v>
      </c>
      <c r="AB14" s="25">
        <v>8.9899999999999994E-2</v>
      </c>
      <c r="AC14" s="26">
        <v>9.3100000000000002E-2</v>
      </c>
      <c r="AD14" s="26">
        <v>9.6100000000000005E-2</v>
      </c>
      <c r="AE14" s="26">
        <v>9.8799999999999999E-2</v>
      </c>
      <c r="AF14" s="25">
        <v>0.1013</v>
      </c>
      <c r="AG14" s="25">
        <v>0.1036</v>
      </c>
      <c r="AH14" s="25">
        <v>0.1056</v>
      </c>
      <c r="AI14" s="25">
        <v>0.1075</v>
      </c>
      <c r="AJ14" s="24">
        <v>0.10920000000000001</v>
      </c>
      <c r="AK14" s="24">
        <v>0.1108</v>
      </c>
      <c r="AL14" s="24">
        <v>0.1123</v>
      </c>
      <c r="AM14" s="24">
        <v>0.11360000000000001</v>
      </c>
      <c r="AN14" s="24">
        <v>0.1149</v>
      </c>
      <c r="AO14" s="24">
        <v>0.11600000000000001</v>
      </c>
      <c r="AP14" s="24">
        <v>0.11700000000000001</v>
      </c>
      <c r="AQ14" s="24">
        <v>0.11799999999999999</v>
      </c>
      <c r="AR14" s="24">
        <v>0.11890000000000001</v>
      </c>
      <c r="AS14" s="24">
        <v>0.1197</v>
      </c>
      <c r="AT14" s="24">
        <v>0.1205</v>
      </c>
      <c r="AU14" s="24">
        <v>0.1212</v>
      </c>
    </row>
    <row r="15" spans="1:47">
      <c r="A15" s="11">
        <v>11</v>
      </c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4"/>
      <c r="N15" s="24"/>
      <c r="O15" s="24"/>
      <c r="P15" s="24"/>
      <c r="Q15" s="24"/>
      <c r="R15" s="24">
        <v>0</v>
      </c>
      <c r="S15" s="24">
        <v>1.2200000000000001E-2</v>
      </c>
      <c r="T15" s="24">
        <v>2.2800000000000001E-2</v>
      </c>
      <c r="U15" s="24">
        <v>3.2099999999999997E-2</v>
      </c>
      <c r="V15" s="24">
        <v>4.0300000000000002E-2</v>
      </c>
      <c r="W15" s="24">
        <v>4.7600000000000003E-2</v>
      </c>
      <c r="X15" s="24">
        <v>5.3999999999999999E-2</v>
      </c>
      <c r="Y15" s="25">
        <v>5.9799999999999999E-2</v>
      </c>
      <c r="Z15" s="25">
        <v>6.5000000000000002E-2</v>
      </c>
      <c r="AA15" s="26">
        <v>6.9699999999999998E-2</v>
      </c>
      <c r="AB15" s="25">
        <v>7.3899999999999993E-2</v>
      </c>
      <c r="AC15" s="25">
        <v>7.7700000000000005E-2</v>
      </c>
      <c r="AD15" s="26">
        <v>8.1199999999999994E-2</v>
      </c>
      <c r="AE15" s="26">
        <v>8.4400000000000003E-2</v>
      </c>
      <c r="AF15" s="25">
        <v>8.7300000000000003E-2</v>
      </c>
      <c r="AG15" s="25">
        <v>0.09</v>
      </c>
      <c r="AH15" s="25">
        <v>9.2399999999999996E-2</v>
      </c>
      <c r="AI15" s="25">
        <v>9.4700000000000006E-2</v>
      </c>
      <c r="AJ15" s="24">
        <v>9.6699999999999994E-2</v>
      </c>
      <c r="AK15" s="24">
        <v>9.8599999999999993E-2</v>
      </c>
      <c r="AL15" s="24">
        <v>0.1004</v>
      </c>
      <c r="AM15" s="24">
        <v>0.10199999999999999</v>
      </c>
      <c r="AN15" s="24">
        <v>0.10349999999999999</v>
      </c>
      <c r="AO15" s="24">
        <v>0.10489999999999999</v>
      </c>
      <c r="AP15" s="24">
        <v>0.1062</v>
      </c>
      <c r="AQ15" s="24">
        <v>0.10730000000000001</v>
      </c>
      <c r="AR15" s="24">
        <v>0.1085</v>
      </c>
      <c r="AS15" s="24">
        <v>0.1095</v>
      </c>
      <c r="AT15" s="24">
        <v>0.1105</v>
      </c>
      <c r="AU15" s="24">
        <v>0.1113</v>
      </c>
    </row>
    <row r="16" spans="1:47">
      <c r="A16" s="11">
        <v>12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>
        <v>0</v>
      </c>
      <c r="U16" s="24">
        <v>1.0699999999999999E-2</v>
      </c>
      <c r="V16" s="24">
        <v>0.02</v>
      </c>
      <c r="W16" s="24">
        <v>2.8400000000000002E-2</v>
      </c>
      <c r="X16" s="24">
        <v>3.5799999999999998E-2</v>
      </c>
      <c r="Y16" s="25">
        <v>4.24E-2</v>
      </c>
      <c r="Z16" s="25">
        <v>4.8300000000000003E-2</v>
      </c>
      <c r="AA16" s="25">
        <v>5.3699999999999998E-2</v>
      </c>
      <c r="AB16" s="25">
        <v>5.8500000000000003E-2</v>
      </c>
      <c r="AC16" s="25">
        <v>6.2899999999999998E-2</v>
      </c>
      <c r="AD16" s="26">
        <v>6.6900000000000001E-2</v>
      </c>
      <c r="AE16" s="26">
        <v>7.0599999999999996E-2</v>
      </c>
      <c r="AF16" s="26">
        <v>7.3899999999999993E-2</v>
      </c>
      <c r="AG16" s="25">
        <v>7.6999999999999999E-2</v>
      </c>
      <c r="AH16" s="25">
        <v>7.9799999999999996E-2</v>
      </c>
      <c r="AI16" s="26">
        <v>8.2400000000000001E-2</v>
      </c>
      <c r="AJ16" s="24">
        <v>8.48E-2</v>
      </c>
      <c r="AK16" s="24">
        <v>8.6999999999999994E-2</v>
      </c>
      <c r="AL16" s="24">
        <v>8.9099999999999999E-2</v>
      </c>
      <c r="AM16" s="24">
        <v>9.0899999999999995E-2</v>
      </c>
      <c r="AN16" s="24">
        <v>9.2700000000000005E-2</v>
      </c>
      <c r="AO16" s="24">
        <v>9.4299999999999995E-2</v>
      </c>
      <c r="AP16" s="24">
        <v>9.5899999999999999E-2</v>
      </c>
      <c r="AQ16" s="24">
        <v>9.7199999999999995E-2</v>
      </c>
      <c r="AR16" s="24">
        <v>9.8599999999999993E-2</v>
      </c>
      <c r="AS16" s="24">
        <v>9.98E-2</v>
      </c>
      <c r="AT16" s="24">
        <v>0.10100000000000001</v>
      </c>
      <c r="AU16" s="24">
        <v>0.10199999999999999</v>
      </c>
    </row>
    <row r="17" spans="1:47">
      <c r="A17" s="11">
        <v>13</v>
      </c>
      <c r="B17" s="24"/>
      <c r="C17" s="24"/>
      <c r="D17" s="24"/>
      <c r="E17" s="24"/>
      <c r="F17" s="24"/>
      <c r="G17" s="24"/>
      <c r="H17" s="27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>
        <v>0</v>
      </c>
      <c r="W17" s="24">
        <v>9.4000000000000004E-3</v>
      </c>
      <c r="X17" s="24">
        <v>1.78E-2</v>
      </c>
      <c r="Y17" s="25">
        <v>2.53E-2</v>
      </c>
      <c r="Z17" s="25">
        <v>3.2000000000000001E-2</v>
      </c>
      <c r="AA17" s="25">
        <v>3.8100000000000002E-2</v>
      </c>
      <c r="AB17" s="25">
        <v>4.3499999999999997E-2</v>
      </c>
      <c r="AC17" s="25">
        <v>4.8500000000000001E-2</v>
      </c>
      <c r="AD17" s="26">
        <v>5.2999999999999999E-2</v>
      </c>
      <c r="AE17" s="26">
        <v>5.7200000000000001E-2</v>
      </c>
      <c r="AF17" s="25">
        <v>6.0999999999999999E-2</v>
      </c>
      <c r="AG17" s="25">
        <v>6.4500000000000002E-2</v>
      </c>
      <c r="AH17" s="25">
        <v>6.7699999999999996E-2</v>
      </c>
      <c r="AI17" s="25">
        <v>7.0599999999999996E-2</v>
      </c>
      <c r="AJ17" s="24">
        <v>7.3300000000000004E-2</v>
      </c>
      <c r="AK17" s="24">
        <v>7.5899999999999995E-2</v>
      </c>
      <c r="AL17" s="24">
        <v>7.8200000000000006E-2</v>
      </c>
      <c r="AM17" s="24">
        <v>8.0399999999999999E-2</v>
      </c>
      <c r="AN17" s="24">
        <v>8.2400000000000001E-2</v>
      </c>
      <c r="AO17" s="24">
        <v>8.4199999999999997E-2</v>
      </c>
      <c r="AP17" s="24">
        <v>8.5999999999999993E-2</v>
      </c>
      <c r="AQ17" s="24">
        <v>8.7599999999999997E-2</v>
      </c>
      <c r="AR17" s="24">
        <v>8.9200000000000002E-2</v>
      </c>
      <c r="AS17" s="24">
        <v>9.06E-2</v>
      </c>
      <c r="AT17" s="24">
        <v>9.1899999999999996E-2</v>
      </c>
      <c r="AU17" s="24">
        <v>9.3200000000000005E-2</v>
      </c>
    </row>
    <row r="18" spans="1:47">
      <c r="A18" s="11">
        <v>14</v>
      </c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>
        <v>0</v>
      </c>
      <c r="Y18" s="25">
        <v>8.3999999999999995E-3</v>
      </c>
      <c r="Z18" s="25">
        <v>1.5900000000000001E-2</v>
      </c>
      <c r="AA18" s="25">
        <v>2.2700000000000001E-2</v>
      </c>
      <c r="AB18" s="25">
        <v>2.8899999999999999E-2</v>
      </c>
      <c r="AC18" s="26">
        <v>3.44E-2</v>
      </c>
      <c r="AD18" s="26">
        <v>3.95E-2</v>
      </c>
      <c r="AE18" s="26">
        <v>4.41E-2</v>
      </c>
      <c r="AF18" s="25">
        <v>4.8399999999999999E-2</v>
      </c>
      <c r="AG18" s="25">
        <v>5.2299999999999999E-2</v>
      </c>
      <c r="AH18" s="25">
        <v>5.5899999999999998E-2</v>
      </c>
      <c r="AI18" s="25">
        <v>5.9200000000000003E-2</v>
      </c>
      <c r="AJ18" s="24">
        <v>6.2199999999999998E-2</v>
      </c>
      <c r="AK18" s="24">
        <v>6.5100000000000005E-2</v>
      </c>
      <c r="AL18" s="24">
        <v>6.7699999999999996E-2</v>
      </c>
      <c r="AM18" s="24">
        <v>7.0099999999999996E-2</v>
      </c>
      <c r="AN18" s="24">
        <v>7.2400000000000006E-2</v>
      </c>
      <c r="AO18" s="24">
        <v>7.4499999999999997E-2</v>
      </c>
      <c r="AP18" s="24">
        <v>7.6499999999999999E-2</v>
      </c>
      <c r="AQ18" s="24">
        <v>7.8299999999999995E-2</v>
      </c>
      <c r="AR18" s="24">
        <v>8.0100000000000005E-2</v>
      </c>
      <c r="AS18" s="24">
        <v>8.1699999999999995E-2</v>
      </c>
      <c r="AT18" s="24">
        <v>8.3199999999999996E-2</v>
      </c>
      <c r="AU18" s="24">
        <v>8.4599999999999995E-2</v>
      </c>
    </row>
    <row r="19" spans="1:47">
      <c r="A19" s="11">
        <v>15</v>
      </c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6"/>
      <c r="Z19" s="26">
        <v>0</v>
      </c>
      <c r="AA19" s="25">
        <v>7.6E-3</v>
      </c>
      <c r="AB19" s="25">
        <v>1.44E-2</v>
      </c>
      <c r="AC19" s="25">
        <v>2.06E-2</v>
      </c>
      <c r="AD19" s="26">
        <v>2.6200000000000001E-2</v>
      </c>
      <c r="AE19" s="26">
        <v>3.1399999999999997E-2</v>
      </c>
      <c r="AF19" s="25">
        <v>3.61E-2</v>
      </c>
      <c r="AG19" s="25">
        <v>4.0399999999999998E-2</v>
      </c>
      <c r="AH19" s="25">
        <v>4.4400000000000002E-2</v>
      </c>
      <c r="AI19" s="25">
        <v>4.8099999999999997E-2</v>
      </c>
      <c r="AJ19" s="24">
        <v>5.1499999999999997E-2</v>
      </c>
      <c r="AK19" s="24">
        <v>5.4600000000000003E-2</v>
      </c>
      <c r="AL19" s="24">
        <v>5.7500000000000002E-2</v>
      </c>
      <c r="AM19" s="24">
        <v>6.0199999999999997E-2</v>
      </c>
      <c r="AN19" s="24">
        <v>6.2799999999999995E-2</v>
      </c>
      <c r="AO19" s="24">
        <v>6.5100000000000005E-2</v>
      </c>
      <c r="AP19" s="24">
        <v>6.7299999999999999E-2</v>
      </c>
      <c r="AQ19" s="24">
        <v>6.9400000000000003E-2</v>
      </c>
      <c r="AR19" s="24">
        <v>7.1300000000000002E-2</v>
      </c>
      <c r="AS19" s="24">
        <v>7.3099999999999998E-2</v>
      </c>
      <c r="AT19" s="24">
        <v>7.4800000000000005E-2</v>
      </c>
      <c r="AU19" s="24">
        <v>7.6399999999999996E-2</v>
      </c>
    </row>
    <row r="20" spans="1:47">
      <c r="A20" s="11">
        <v>16</v>
      </c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30"/>
      <c r="Z20" s="25"/>
      <c r="AA20" s="25"/>
      <c r="AB20" s="25">
        <v>0</v>
      </c>
      <c r="AC20" s="25">
        <v>6.7999999999999996E-3</v>
      </c>
      <c r="AD20" s="26">
        <v>1.3100000000000001E-2</v>
      </c>
      <c r="AE20" s="26">
        <v>1.8700000000000001E-2</v>
      </c>
      <c r="AF20" s="25">
        <v>2.3900000000000001E-2</v>
      </c>
      <c r="AG20" s="26">
        <v>2.87E-2</v>
      </c>
      <c r="AH20" s="26">
        <v>3.3099999999999997E-2</v>
      </c>
      <c r="AI20" s="25">
        <v>3.7199999999999997E-2</v>
      </c>
      <c r="AJ20" s="24">
        <v>4.0899999999999999E-2</v>
      </c>
      <c r="AK20" s="24">
        <v>4.4400000000000002E-2</v>
      </c>
      <c r="AL20" s="24">
        <v>4.7600000000000003E-2</v>
      </c>
      <c r="AM20" s="24">
        <v>5.0599999999999999E-2</v>
      </c>
      <c r="AN20" s="24">
        <v>5.3400000000000003E-2</v>
      </c>
      <c r="AO20" s="24">
        <v>5.6000000000000001E-2</v>
      </c>
      <c r="AP20" s="24">
        <v>5.8400000000000001E-2</v>
      </c>
      <c r="AQ20" s="24">
        <v>6.0699999999999997E-2</v>
      </c>
      <c r="AR20" s="24">
        <v>6.2799999999999995E-2</v>
      </c>
      <c r="AS20" s="24">
        <v>6.4799999999999996E-2</v>
      </c>
      <c r="AT20" s="24">
        <v>6.6699999999999995E-2</v>
      </c>
      <c r="AU20" s="24">
        <v>6.8500000000000005E-2</v>
      </c>
    </row>
    <row r="21" spans="1:47">
      <c r="A21" s="11">
        <v>17</v>
      </c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30"/>
      <c r="Z21" s="25"/>
      <c r="AA21" s="25"/>
      <c r="AB21" s="25"/>
      <c r="AC21" s="25"/>
      <c r="AD21" s="26">
        <v>0</v>
      </c>
      <c r="AE21" s="26">
        <v>6.1999999999999998E-3</v>
      </c>
      <c r="AF21" s="25">
        <v>1.1900000000000001E-2</v>
      </c>
      <c r="AG21" s="25">
        <v>1.72E-2</v>
      </c>
      <c r="AH21" s="25">
        <v>2.1999999999999999E-2</v>
      </c>
      <c r="AI21" s="25">
        <v>2.64E-2</v>
      </c>
      <c r="AJ21" s="24">
        <v>3.0499999999999999E-2</v>
      </c>
      <c r="AK21" s="24">
        <v>3.4299999999999997E-2</v>
      </c>
      <c r="AL21" s="24">
        <v>3.7900000000000003E-2</v>
      </c>
      <c r="AM21" s="24">
        <v>4.1099999999999998E-2</v>
      </c>
      <c r="AN21" s="24">
        <v>4.4200000000000003E-2</v>
      </c>
      <c r="AO21" s="24">
        <v>4.7100000000000003E-2</v>
      </c>
      <c r="AP21" s="24">
        <v>4.9700000000000001E-2</v>
      </c>
      <c r="AQ21" s="24">
        <v>5.2200000000000003E-2</v>
      </c>
      <c r="AR21" s="24">
        <v>5.4600000000000003E-2</v>
      </c>
      <c r="AS21" s="24">
        <v>5.6800000000000003E-2</v>
      </c>
      <c r="AT21" s="24">
        <v>5.8799999999999998E-2</v>
      </c>
      <c r="AU21" s="24">
        <v>6.08E-2</v>
      </c>
    </row>
    <row r="22" spans="1:47">
      <c r="A22" s="11">
        <v>18</v>
      </c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30"/>
      <c r="Z22" s="25"/>
      <c r="AA22" s="25"/>
      <c r="AB22" s="25"/>
      <c r="AC22" s="25"/>
      <c r="AD22" s="25"/>
      <c r="AE22" s="25"/>
      <c r="AF22" s="25">
        <v>0</v>
      </c>
      <c r="AG22" s="25">
        <v>5.7000000000000002E-3</v>
      </c>
      <c r="AH22" s="25">
        <v>1.0999999999999999E-2</v>
      </c>
      <c r="AI22" s="25">
        <v>1.5800000000000002E-2</v>
      </c>
      <c r="AJ22" s="24">
        <v>2.0299999999999999E-2</v>
      </c>
      <c r="AK22" s="24">
        <v>2.4400000000000002E-2</v>
      </c>
      <c r="AL22" s="24">
        <v>2.8299999999999999E-2</v>
      </c>
      <c r="AM22" s="24">
        <v>3.1800000000000002E-2</v>
      </c>
      <c r="AN22" s="24">
        <v>3.5200000000000002E-2</v>
      </c>
      <c r="AO22" s="24">
        <v>3.8300000000000001E-2</v>
      </c>
      <c r="AP22" s="24">
        <v>4.1200000000000001E-2</v>
      </c>
      <c r="AQ22" s="24">
        <v>4.3900000000000002E-2</v>
      </c>
      <c r="AR22" s="24">
        <v>4.65E-2</v>
      </c>
      <c r="AS22" s="24">
        <v>4.8899999999999999E-2</v>
      </c>
      <c r="AT22" s="24">
        <v>5.11E-2</v>
      </c>
      <c r="AU22" s="24">
        <v>5.3199999999999997E-2</v>
      </c>
    </row>
    <row r="23" spans="1:47">
      <c r="A23" s="11">
        <v>19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2"/>
      <c r="Z23" s="31"/>
      <c r="AA23" s="31"/>
      <c r="AB23" s="31"/>
      <c r="AC23" s="31"/>
      <c r="AD23" s="31"/>
      <c r="AE23" s="31"/>
      <c r="AF23" s="32"/>
      <c r="AG23" s="31"/>
      <c r="AH23" s="31">
        <v>0</v>
      </c>
      <c r="AI23" s="31">
        <v>1.5299999999999999E-2</v>
      </c>
      <c r="AJ23" s="24">
        <v>1.01E-2</v>
      </c>
      <c r="AK23" s="24">
        <v>1.46E-2</v>
      </c>
      <c r="AL23" s="24">
        <v>1.8800000000000001E-2</v>
      </c>
      <c r="AM23" s="24">
        <v>2.2700000000000001E-2</v>
      </c>
      <c r="AN23" s="24">
        <v>2.63E-2</v>
      </c>
      <c r="AO23" s="24">
        <v>2.9600000000000001E-2</v>
      </c>
      <c r="AP23" s="24">
        <v>3.2800000000000003E-2</v>
      </c>
      <c r="AQ23" s="24">
        <v>3.5700000000000003E-2</v>
      </c>
      <c r="AR23" s="24">
        <v>3.85E-2</v>
      </c>
      <c r="AS23" s="24">
        <v>4.1099999999999998E-2</v>
      </c>
      <c r="AT23" s="24">
        <v>4.36E-2</v>
      </c>
      <c r="AU23" s="24">
        <v>4.5900000000000003E-2</v>
      </c>
    </row>
    <row r="24" spans="1:47">
      <c r="A24" s="11">
        <v>20</v>
      </c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4">
        <v>0</v>
      </c>
      <c r="AK24" s="24">
        <v>4.8999999999999998E-3</v>
      </c>
      <c r="AL24" s="24">
        <v>9.4000000000000004E-3</v>
      </c>
      <c r="AM24" s="24">
        <v>1.3599999999999999E-2</v>
      </c>
      <c r="AN24" s="24">
        <v>1.7500000000000002E-2</v>
      </c>
      <c r="AO24" s="24">
        <v>2.1100000000000001E-2</v>
      </c>
      <c r="AP24" s="24">
        <v>2.4500000000000001E-2</v>
      </c>
      <c r="AQ24" s="24">
        <v>2.7699999999999999E-2</v>
      </c>
      <c r="AR24" s="24">
        <v>3.0700000000000002E-2</v>
      </c>
      <c r="AS24" s="24">
        <v>3.3500000000000002E-2</v>
      </c>
      <c r="AT24" s="24">
        <v>3.61E-2</v>
      </c>
      <c r="AU24" s="24">
        <v>3.8600000000000002E-2</v>
      </c>
    </row>
    <row r="25" spans="1:47">
      <c r="A25" s="11">
        <v>21</v>
      </c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4"/>
      <c r="AK25" s="24"/>
      <c r="AL25" s="24">
        <v>0</v>
      </c>
      <c r="AM25" s="24">
        <v>4.4999999999999997E-3</v>
      </c>
      <c r="AN25" s="24">
        <v>8.6999999999999994E-3</v>
      </c>
      <c r="AO25" s="24">
        <v>1.26E-2</v>
      </c>
      <c r="AP25" s="24">
        <v>1.6299999999999999E-2</v>
      </c>
      <c r="AQ25" s="24">
        <v>1.9699999999999999E-2</v>
      </c>
      <c r="AR25" s="24">
        <v>2.29E-2</v>
      </c>
      <c r="AS25" s="24">
        <v>2.5899999999999999E-2</v>
      </c>
      <c r="AT25" s="24">
        <v>2.8799999999999999E-2</v>
      </c>
      <c r="AU25" s="24">
        <v>3.1399999999999997E-2</v>
      </c>
    </row>
    <row r="26" spans="1:47">
      <c r="A26" s="11">
        <v>22</v>
      </c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4"/>
      <c r="AK26" s="24"/>
      <c r="AL26" s="24"/>
      <c r="AM26" s="24"/>
      <c r="AN26" s="24">
        <v>0</v>
      </c>
      <c r="AO26" s="24">
        <v>4.1999999999999997E-3</v>
      </c>
      <c r="AP26" s="24">
        <v>8.0999999999999996E-3</v>
      </c>
      <c r="AQ26" s="24">
        <v>1.18E-2</v>
      </c>
      <c r="AR26" s="24">
        <v>1.5299999999999999E-2</v>
      </c>
      <c r="AS26" s="24">
        <v>1.8499999999999999E-2</v>
      </c>
      <c r="AT26" s="24">
        <v>2.1499999999999998E-2</v>
      </c>
      <c r="AU26" s="24">
        <v>2.4400000000000002E-2</v>
      </c>
    </row>
    <row r="27" spans="1:47">
      <c r="A27" s="11">
        <v>23</v>
      </c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4"/>
      <c r="AK27" s="24"/>
      <c r="AL27" s="24"/>
      <c r="AM27" s="24"/>
      <c r="AN27" s="24"/>
      <c r="AO27" s="24"/>
      <c r="AP27" s="24">
        <v>0</v>
      </c>
      <c r="AQ27" s="24">
        <v>3.8999999999999998E-3</v>
      </c>
      <c r="AR27" s="24">
        <v>7.6E-3</v>
      </c>
      <c r="AS27" s="24">
        <v>1.11E-2</v>
      </c>
      <c r="AT27" s="24">
        <v>1.43E-2</v>
      </c>
      <c r="AU27" s="24">
        <v>1.7399999999999999E-2</v>
      </c>
    </row>
    <row r="28" spans="1:47">
      <c r="A28" s="11">
        <v>24</v>
      </c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29"/>
      <c r="AH28" s="29"/>
      <c r="AI28" s="29"/>
      <c r="AJ28" s="24"/>
      <c r="AK28" s="24"/>
      <c r="AL28" s="24"/>
      <c r="AM28" s="24"/>
      <c r="AN28" s="24"/>
      <c r="AO28" s="24"/>
      <c r="AP28" s="24"/>
      <c r="AQ28" s="24"/>
      <c r="AR28" s="24">
        <v>0</v>
      </c>
      <c r="AS28" s="24">
        <v>3.7000000000000002E-3</v>
      </c>
      <c r="AT28" s="24">
        <v>7.1000000000000004E-3</v>
      </c>
      <c r="AU28" s="24">
        <v>1.04E-2</v>
      </c>
    </row>
    <row r="29" spans="1:47">
      <c r="A29" s="11">
        <v>25</v>
      </c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  <c r="AG29" s="29"/>
      <c r="AH29" s="29"/>
      <c r="AI29" s="29"/>
      <c r="AJ29" s="24"/>
      <c r="AK29" s="24"/>
      <c r="AL29" s="24"/>
      <c r="AM29" s="24"/>
      <c r="AN29" s="24"/>
      <c r="AO29" s="24"/>
      <c r="AP29" s="24"/>
      <c r="AQ29" s="24"/>
      <c r="AR29" s="24"/>
      <c r="AS29" s="24"/>
      <c r="AT29" s="24">
        <v>0</v>
      </c>
      <c r="AU29" s="24">
        <v>3.5000000000000001E-3</v>
      </c>
    </row>
  </sheetData>
  <sheetProtection sheet="1" objects="1" scenarios="1"/>
  <phoneticPr fontId="12" type="noConversion"/>
  <pageMargins left="0.78740157499999996" right="0.78740157499999996" top="0.984251969" bottom="0.984251969" header="0.4921259845" footer="0.492125984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Feuil8"/>
  <dimension ref="A2:F52"/>
  <sheetViews>
    <sheetView workbookViewId="0">
      <selection activeCell="G15" sqref="G15"/>
    </sheetView>
  </sheetViews>
  <sheetFormatPr baseColWidth="10" defaultRowHeight="13.2"/>
  <sheetData>
    <row r="2" spans="1:6">
      <c r="A2" t="s">
        <v>55</v>
      </c>
    </row>
    <row r="4" spans="1:6">
      <c r="A4" s="8" t="s">
        <v>56</v>
      </c>
    </row>
    <row r="5" spans="1:6">
      <c r="B5" s="9"/>
      <c r="C5" s="9"/>
      <c r="D5" s="9"/>
      <c r="E5" s="9"/>
      <c r="F5" s="9"/>
    </row>
    <row r="6" spans="1:6">
      <c r="A6" s="9"/>
      <c r="B6" s="10" t="s">
        <v>34</v>
      </c>
      <c r="C6" s="10" t="s">
        <v>57</v>
      </c>
      <c r="D6" s="10" t="s">
        <v>58</v>
      </c>
      <c r="E6" s="9"/>
      <c r="F6" s="9"/>
    </row>
    <row r="7" spans="1:6">
      <c r="A7" s="9"/>
      <c r="B7" s="11">
        <v>5</v>
      </c>
      <c r="C7" s="12">
        <v>0.76200000000000001</v>
      </c>
      <c r="D7" s="13">
        <v>0.68600000000000005</v>
      </c>
      <c r="E7" s="9"/>
      <c r="F7" s="9"/>
    </row>
    <row r="8" spans="1:6">
      <c r="A8" s="9"/>
      <c r="B8" s="11">
        <v>6</v>
      </c>
      <c r="C8" s="13">
        <v>0.98799999999999999</v>
      </c>
      <c r="D8" s="13">
        <v>0.71299999999999997</v>
      </c>
      <c r="E8" s="9"/>
      <c r="F8" s="9"/>
    </row>
    <row r="9" spans="1:6">
      <c r="A9" s="9"/>
      <c r="B9" s="11">
        <v>7</v>
      </c>
      <c r="C9" s="13">
        <v>0.80300000000000005</v>
      </c>
      <c r="D9" s="13">
        <v>0.73</v>
      </c>
      <c r="E9" s="9"/>
      <c r="F9" s="9"/>
    </row>
    <row r="10" spans="1:6">
      <c r="A10" s="9"/>
      <c r="B10" s="11">
        <v>8</v>
      </c>
      <c r="C10" s="13">
        <v>0.81799999999999995</v>
      </c>
      <c r="D10" s="13">
        <v>0.749</v>
      </c>
      <c r="E10" s="9"/>
      <c r="F10" s="9"/>
    </row>
    <row r="11" spans="1:6">
      <c r="A11" s="9"/>
      <c r="B11" s="11">
        <v>9</v>
      </c>
      <c r="C11" s="13">
        <v>0.82899999999999996</v>
      </c>
      <c r="D11" s="13">
        <v>0.76400000000000001</v>
      </c>
      <c r="E11" s="9"/>
      <c r="F11" s="9"/>
    </row>
    <row r="12" spans="1:6">
      <c r="A12" s="9"/>
      <c r="B12" s="11">
        <v>10</v>
      </c>
      <c r="C12" s="13">
        <v>0.84199999999999997</v>
      </c>
      <c r="D12" s="13">
        <v>0.78100000000000003</v>
      </c>
      <c r="E12" s="9"/>
      <c r="F12" s="9"/>
    </row>
    <row r="13" spans="1:6">
      <c r="A13" s="9"/>
      <c r="B13" s="11">
        <v>11</v>
      </c>
      <c r="C13" s="13">
        <v>0.85</v>
      </c>
      <c r="D13" s="13">
        <v>0.79200000000000004</v>
      </c>
      <c r="E13" s="9"/>
      <c r="F13" s="9"/>
    </row>
    <row r="14" spans="1:6">
      <c r="A14" s="9"/>
      <c r="B14" s="11">
        <v>12</v>
      </c>
      <c r="C14" s="13">
        <v>0.85899999999999999</v>
      </c>
      <c r="D14" s="13">
        <v>0.80500000000000005</v>
      </c>
      <c r="E14" s="9"/>
      <c r="F14" s="9"/>
    </row>
    <row r="15" spans="1:6">
      <c r="A15" s="9"/>
      <c r="B15" s="11">
        <v>13</v>
      </c>
      <c r="C15" s="12">
        <v>0.86599999999999999</v>
      </c>
      <c r="D15" s="13">
        <v>0.81399999999999995</v>
      </c>
      <c r="E15" s="9"/>
      <c r="F15" s="9"/>
    </row>
    <row r="16" spans="1:6">
      <c r="A16" s="9"/>
      <c r="B16" s="11">
        <v>14</v>
      </c>
      <c r="C16" s="13">
        <v>0.874</v>
      </c>
      <c r="D16" s="13">
        <v>0.82499999999999996</v>
      </c>
      <c r="E16" s="9"/>
      <c r="F16" s="9"/>
    </row>
    <row r="17" spans="1:6">
      <c r="A17" s="9"/>
      <c r="B17" s="11">
        <v>15</v>
      </c>
      <c r="C17" s="13">
        <v>0.88100000000000001</v>
      </c>
      <c r="D17" s="13">
        <v>0.83499999999999996</v>
      </c>
      <c r="E17" s="9"/>
      <c r="F17" s="9"/>
    </row>
    <row r="18" spans="1:6">
      <c r="A18" s="9"/>
      <c r="B18" s="11">
        <v>16</v>
      </c>
      <c r="C18" s="13">
        <v>0.88700000000000001</v>
      </c>
      <c r="D18" s="13">
        <v>0.84399999999999997</v>
      </c>
      <c r="E18" s="9"/>
      <c r="F18" s="9"/>
    </row>
    <row r="19" spans="1:6">
      <c r="A19" s="9"/>
      <c r="B19" s="11">
        <v>17</v>
      </c>
      <c r="C19" s="13">
        <v>0.89200000000000002</v>
      </c>
      <c r="D19" s="13">
        <v>0.85099999999999998</v>
      </c>
      <c r="E19" s="9"/>
      <c r="F19" s="9"/>
    </row>
    <row r="20" spans="1:6">
      <c r="A20" s="9"/>
      <c r="B20" s="11">
        <v>18</v>
      </c>
      <c r="C20" s="13">
        <v>0.89700000000000002</v>
      </c>
      <c r="D20" s="13">
        <v>0.85799999999999998</v>
      </c>
      <c r="E20" s="9"/>
      <c r="F20" s="9"/>
    </row>
    <row r="21" spans="1:6">
      <c r="A21" s="9"/>
      <c r="B21" s="11">
        <v>19</v>
      </c>
      <c r="C21" s="13">
        <v>0.90100000000000002</v>
      </c>
      <c r="D21" s="13">
        <v>0.86299999999999999</v>
      </c>
      <c r="E21" s="9"/>
      <c r="F21" s="9"/>
    </row>
    <row r="22" spans="1:6">
      <c r="A22" s="9"/>
      <c r="B22" s="11">
        <v>20</v>
      </c>
      <c r="C22" s="13">
        <v>0.90500000000000003</v>
      </c>
      <c r="D22" s="13">
        <v>0.86799999999999999</v>
      </c>
      <c r="E22" s="9"/>
      <c r="F22" s="9"/>
    </row>
    <row r="23" spans="1:6">
      <c r="A23" s="9"/>
      <c r="B23" s="11">
        <v>21</v>
      </c>
      <c r="C23" s="13">
        <v>0.90800000000000003</v>
      </c>
      <c r="D23" s="13">
        <v>0.873</v>
      </c>
      <c r="E23" s="9"/>
      <c r="F23" s="9"/>
    </row>
    <row r="24" spans="1:6">
      <c r="A24" s="9"/>
      <c r="B24" s="11">
        <v>22</v>
      </c>
      <c r="C24" s="13">
        <v>0.91100000000000003</v>
      </c>
      <c r="D24" s="13">
        <v>0.878</v>
      </c>
      <c r="E24" s="9"/>
      <c r="F24" s="9"/>
    </row>
    <row r="25" spans="1:6">
      <c r="A25" s="9"/>
      <c r="B25" s="11">
        <v>23</v>
      </c>
      <c r="C25" s="13">
        <v>0.91400000000000003</v>
      </c>
      <c r="D25" s="13">
        <v>0.88100000000000001</v>
      </c>
      <c r="E25" s="9"/>
      <c r="F25" s="9"/>
    </row>
    <row r="26" spans="1:6">
      <c r="A26" s="9"/>
      <c r="B26" s="11">
        <v>24</v>
      </c>
      <c r="C26" s="13">
        <v>0.91600000000000004</v>
      </c>
      <c r="D26" s="13">
        <v>0.88400000000000001</v>
      </c>
      <c r="E26" s="9"/>
      <c r="F26" s="9"/>
    </row>
    <row r="27" spans="1:6">
      <c r="A27" s="9"/>
      <c r="B27" s="11">
        <v>25</v>
      </c>
      <c r="C27" s="13">
        <v>0.91800000000000004</v>
      </c>
      <c r="D27" s="13">
        <v>0.88800000000000001</v>
      </c>
      <c r="E27" s="9"/>
      <c r="F27" s="9"/>
    </row>
    <row r="28" spans="1:6">
      <c r="A28" s="9"/>
      <c r="B28" s="11">
        <v>26</v>
      </c>
      <c r="C28" s="13">
        <v>0.92</v>
      </c>
      <c r="D28" s="13">
        <v>0.89100000000000001</v>
      </c>
      <c r="E28" s="9"/>
      <c r="F28" s="9"/>
    </row>
    <row r="29" spans="1:6">
      <c r="A29" s="9"/>
      <c r="B29" s="11">
        <v>27</v>
      </c>
      <c r="C29" s="13">
        <v>0.92300000000000004</v>
      </c>
      <c r="D29" s="13">
        <v>0.89400000000000002</v>
      </c>
      <c r="E29" s="9"/>
      <c r="F29" s="9"/>
    </row>
    <row r="30" spans="1:6">
      <c r="A30" s="9"/>
      <c r="B30" s="11">
        <v>28</v>
      </c>
      <c r="C30" s="13">
        <v>0.92400000000000004</v>
      </c>
      <c r="D30" s="13">
        <v>0.89600000000000002</v>
      </c>
      <c r="E30" s="9"/>
      <c r="F30" s="9"/>
    </row>
    <row r="31" spans="1:6">
      <c r="A31" s="9"/>
      <c r="B31" s="11">
        <v>29</v>
      </c>
      <c r="C31" s="13">
        <v>0.92600000000000005</v>
      </c>
      <c r="D31" s="13">
        <v>0.89800000000000002</v>
      </c>
      <c r="E31" s="9"/>
      <c r="F31" s="9"/>
    </row>
    <row r="32" spans="1:6">
      <c r="A32" s="9"/>
      <c r="B32" s="11">
        <v>30</v>
      </c>
      <c r="C32" s="13">
        <v>0.92700000000000005</v>
      </c>
      <c r="D32" s="13">
        <v>0.9</v>
      </c>
      <c r="E32" s="9"/>
      <c r="F32" s="9"/>
    </row>
    <row r="33" spans="1:6">
      <c r="A33" s="9"/>
      <c r="B33" s="11">
        <v>31</v>
      </c>
      <c r="C33" s="13">
        <v>0.92900000000000005</v>
      </c>
      <c r="D33" s="13">
        <v>0.90200000000000002</v>
      </c>
      <c r="E33" s="9"/>
      <c r="F33" s="9"/>
    </row>
    <row r="34" spans="1:6">
      <c r="A34" s="9"/>
      <c r="B34" s="11">
        <v>32</v>
      </c>
      <c r="C34" s="13">
        <v>0.93</v>
      </c>
      <c r="D34" s="13">
        <v>0.90400000000000003</v>
      </c>
      <c r="E34" s="9"/>
      <c r="F34" s="9"/>
    </row>
    <row r="35" spans="1:6">
      <c r="A35" s="9"/>
      <c r="B35" s="11">
        <v>33</v>
      </c>
      <c r="C35" s="13">
        <v>0.93100000000000005</v>
      </c>
      <c r="D35" s="13">
        <v>0.90600000000000003</v>
      </c>
      <c r="E35" s="9"/>
      <c r="F35" s="9"/>
    </row>
    <row r="36" spans="1:6">
      <c r="A36" s="9"/>
      <c r="B36" s="11">
        <v>34</v>
      </c>
      <c r="C36" s="13">
        <v>0.93300000000000005</v>
      </c>
      <c r="D36" s="13">
        <v>0.90800000000000003</v>
      </c>
      <c r="E36" s="9"/>
      <c r="F36" s="9"/>
    </row>
    <row r="37" spans="1:6">
      <c r="A37" s="9"/>
      <c r="B37" s="11">
        <v>35</v>
      </c>
      <c r="C37" s="13">
        <v>0.93400000000000005</v>
      </c>
      <c r="D37" s="13">
        <v>0.91</v>
      </c>
      <c r="E37" s="9"/>
      <c r="F37" s="9"/>
    </row>
    <row r="38" spans="1:6">
      <c r="A38" s="9"/>
      <c r="B38" s="11">
        <v>36</v>
      </c>
      <c r="C38" s="13">
        <v>0.93500000000000005</v>
      </c>
      <c r="D38" s="13">
        <v>0.91200000000000003</v>
      </c>
      <c r="E38" s="9"/>
      <c r="F38" s="9"/>
    </row>
    <row r="39" spans="1:6">
      <c r="A39" s="9"/>
      <c r="B39" s="11">
        <v>37</v>
      </c>
      <c r="C39" s="13">
        <v>0.93600000000000005</v>
      </c>
      <c r="D39" s="13">
        <v>0.91400000000000003</v>
      </c>
      <c r="E39" s="9"/>
      <c r="F39" s="9"/>
    </row>
    <row r="40" spans="1:6">
      <c r="A40" s="9"/>
      <c r="B40" s="11">
        <v>38</v>
      </c>
      <c r="C40" s="13">
        <v>0.93799999999999994</v>
      </c>
      <c r="D40" s="13">
        <v>0.91600000000000004</v>
      </c>
      <c r="E40" s="9"/>
      <c r="F40" s="9"/>
    </row>
    <row r="41" spans="1:6">
      <c r="A41" s="9"/>
      <c r="B41" s="11">
        <v>39</v>
      </c>
      <c r="C41" s="13">
        <v>0.93899999999999995</v>
      </c>
      <c r="D41" s="13">
        <v>0.91700000000000004</v>
      </c>
      <c r="E41" s="9"/>
      <c r="F41" s="9"/>
    </row>
    <row r="42" spans="1:6">
      <c r="A42" s="9"/>
      <c r="B42" s="11">
        <v>40</v>
      </c>
      <c r="C42" s="13">
        <v>0.94</v>
      </c>
      <c r="D42" s="13">
        <v>0.91900000000000004</v>
      </c>
      <c r="E42" s="9"/>
      <c r="F42" s="9"/>
    </row>
    <row r="43" spans="1:6">
      <c r="A43" s="9"/>
      <c r="B43" s="11">
        <v>41</v>
      </c>
      <c r="C43" s="13">
        <v>0.94099999999999995</v>
      </c>
      <c r="D43" s="13">
        <v>0.92</v>
      </c>
      <c r="E43" s="9"/>
      <c r="F43" s="9"/>
    </row>
    <row r="44" spans="1:6">
      <c r="A44" s="9"/>
      <c r="B44" s="11">
        <v>42</v>
      </c>
      <c r="C44" s="13">
        <v>0.94199999999999995</v>
      </c>
      <c r="D44" s="13">
        <v>0.92200000000000004</v>
      </c>
      <c r="E44" s="9"/>
      <c r="F44" s="9"/>
    </row>
    <row r="45" spans="1:6">
      <c r="A45" s="9"/>
      <c r="B45" s="11">
        <v>43</v>
      </c>
      <c r="C45" s="13">
        <v>0.94299999999999995</v>
      </c>
      <c r="D45" s="13">
        <v>0.92300000000000004</v>
      </c>
      <c r="E45" s="9"/>
      <c r="F45" s="9"/>
    </row>
    <row r="46" spans="1:6">
      <c r="A46" s="9"/>
      <c r="B46" s="11">
        <v>44</v>
      </c>
      <c r="C46" s="13">
        <v>0.94399999999999995</v>
      </c>
      <c r="D46" s="13">
        <v>0.92400000000000004</v>
      </c>
      <c r="E46" s="9"/>
      <c r="F46" s="9"/>
    </row>
    <row r="47" spans="1:6">
      <c r="A47" s="9"/>
      <c r="B47" s="11">
        <v>45</v>
      </c>
      <c r="C47" s="13">
        <v>0.94499999999999995</v>
      </c>
      <c r="D47" s="13">
        <v>0.92600000000000005</v>
      </c>
      <c r="E47" s="9"/>
      <c r="F47" s="9"/>
    </row>
    <row r="48" spans="1:6">
      <c r="A48" s="9"/>
      <c r="B48" s="11">
        <v>46</v>
      </c>
      <c r="C48" s="13">
        <v>0.94499999999999995</v>
      </c>
      <c r="D48" s="13">
        <v>0.92700000000000005</v>
      </c>
      <c r="E48" s="9"/>
      <c r="F48" s="9"/>
    </row>
    <row r="49" spans="1:6">
      <c r="A49" s="9"/>
      <c r="B49" s="11">
        <v>47</v>
      </c>
      <c r="C49" s="13">
        <v>0.94599999999999995</v>
      </c>
      <c r="D49" s="13">
        <v>0.92800000000000005</v>
      </c>
      <c r="E49" s="9"/>
      <c r="F49" s="9"/>
    </row>
    <row r="50" spans="1:6">
      <c r="A50" s="9"/>
      <c r="B50" s="11">
        <v>48</v>
      </c>
      <c r="C50" s="13">
        <v>0.94699999999999995</v>
      </c>
      <c r="D50" s="13">
        <v>0.92900000000000005</v>
      </c>
      <c r="E50" s="9"/>
      <c r="F50" s="9"/>
    </row>
    <row r="51" spans="1:6">
      <c r="A51" s="9"/>
      <c r="B51" s="11">
        <v>49</v>
      </c>
      <c r="C51" s="13">
        <v>0.94699999999999995</v>
      </c>
      <c r="D51" s="13">
        <v>0.92900000000000005</v>
      </c>
      <c r="E51" s="9"/>
      <c r="F51" s="9"/>
    </row>
    <row r="52" spans="1:6">
      <c r="A52" s="9"/>
      <c r="B52" s="11">
        <v>50</v>
      </c>
      <c r="C52" s="13">
        <v>0.94699999999999995</v>
      </c>
      <c r="D52" s="13">
        <v>0.93</v>
      </c>
      <c r="E52" s="9"/>
      <c r="F52" s="9"/>
    </row>
  </sheetData>
  <sheetProtection sheet="1" objects="1" scenarios="1"/>
  <phoneticPr fontId="12" type="noConversion"/>
  <pageMargins left="0.78740157499999996" right="0.78740157499999996" top="0.984251969" bottom="0.984251969" header="0.4921259845" footer="0.492125984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 codeName="Feuil10"/>
  <dimension ref="A1:U102"/>
  <sheetViews>
    <sheetView workbookViewId="0">
      <selection activeCell="O4" sqref="O4"/>
    </sheetView>
  </sheetViews>
  <sheetFormatPr baseColWidth="10" defaultRowHeight="13.2"/>
  <cols>
    <col min="1" max="1" width="6.88671875" customWidth="1"/>
    <col min="2" max="21" width="6.109375" customWidth="1"/>
  </cols>
  <sheetData>
    <row r="1" spans="1:21" ht="13.8">
      <c r="A1" s="5" t="s">
        <v>23</v>
      </c>
    </row>
    <row r="2" spans="1:21">
      <c r="A2" t="s">
        <v>59</v>
      </c>
    </row>
    <row r="3" spans="1:21">
      <c r="A3" s="1" t="s">
        <v>60</v>
      </c>
    </row>
    <row r="5" spans="1:21">
      <c r="A5" s="2" t="s">
        <v>61</v>
      </c>
    </row>
    <row r="6" spans="1:21" ht="15.6">
      <c r="A6" s="2"/>
      <c r="B6" s="1" t="s">
        <v>62</v>
      </c>
    </row>
    <row r="7" spans="1:21" ht="15.6">
      <c r="A7" s="2"/>
      <c r="C7" s="1" t="s">
        <v>63</v>
      </c>
    </row>
    <row r="8" spans="1:21" ht="15.6">
      <c r="A8" s="2"/>
      <c r="C8" s="1" t="s">
        <v>64</v>
      </c>
    </row>
    <row r="9" spans="1:21">
      <c r="A9" s="2"/>
      <c r="C9" s="1" t="s">
        <v>65</v>
      </c>
    </row>
    <row r="10" spans="1:21" ht="13.8" thickBot="1"/>
    <row r="11" spans="1:21" ht="14.4" thickBot="1">
      <c r="A11" s="6"/>
      <c r="B11" s="204" t="s">
        <v>24</v>
      </c>
      <c r="C11" s="205"/>
      <c r="D11" s="204" t="s">
        <v>25</v>
      </c>
      <c r="E11" s="205"/>
      <c r="F11" s="204" t="s">
        <v>26</v>
      </c>
      <c r="G11" s="205"/>
      <c r="H11" s="204" t="s">
        <v>27</v>
      </c>
      <c r="I11" s="205"/>
      <c r="J11" s="204" t="s">
        <v>28</v>
      </c>
      <c r="K11" s="205"/>
      <c r="L11" s="204" t="s">
        <v>29</v>
      </c>
      <c r="M11" s="205"/>
      <c r="N11" s="204" t="s">
        <v>30</v>
      </c>
      <c r="O11" s="205"/>
      <c r="P11" s="204" t="s">
        <v>31</v>
      </c>
      <c r="Q11" s="205"/>
      <c r="R11" s="204" t="s">
        <v>32</v>
      </c>
      <c r="S11" s="205"/>
      <c r="T11" s="204" t="s">
        <v>33</v>
      </c>
      <c r="U11" s="205"/>
    </row>
    <row r="12" spans="1:21" ht="14.4" thickBot="1">
      <c r="A12" s="7" t="s">
        <v>34</v>
      </c>
      <c r="B12" s="7" t="s">
        <v>35</v>
      </c>
      <c r="C12" s="7" t="s">
        <v>36</v>
      </c>
      <c r="D12" s="7" t="s">
        <v>35</v>
      </c>
      <c r="E12" s="7" t="s">
        <v>36</v>
      </c>
      <c r="F12" s="7" t="s">
        <v>35</v>
      </c>
      <c r="G12" s="7" t="s">
        <v>36</v>
      </c>
      <c r="H12" s="7" t="s">
        <v>35</v>
      </c>
      <c r="I12" s="7" t="s">
        <v>36</v>
      </c>
      <c r="J12" s="7" t="s">
        <v>35</v>
      </c>
      <c r="K12" s="7" t="s">
        <v>36</v>
      </c>
      <c r="L12" s="7" t="s">
        <v>35</v>
      </c>
      <c r="M12" s="7" t="s">
        <v>36</v>
      </c>
      <c r="N12" s="7" t="s">
        <v>35</v>
      </c>
      <c r="O12" s="7" t="s">
        <v>36</v>
      </c>
      <c r="P12" s="7" t="s">
        <v>35</v>
      </c>
      <c r="Q12" s="7" t="s">
        <v>36</v>
      </c>
      <c r="R12" s="7" t="s">
        <v>35</v>
      </c>
      <c r="S12" s="7" t="s">
        <v>36</v>
      </c>
      <c r="T12" s="7" t="s">
        <v>35</v>
      </c>
      <c r="U12" s="7" t="s">
        <v>36</v>
      </c>
    </row>
    <row r="13" spans="1:21" ht="14.4" thickBot="1">
      <c r="A13" s="7">
        <v>15</v>
      </c>
      <c r="B13" s="7">
        <v>1.08</v>
      </c>
      <c r="C13" s="7">
        <v>1.36</v>
      </c>
      <c r="D13" s="7">
        <v>0.95</v>
      </c>
      <c r="E13" s="7">
        <v>1.54</v>
      </c>
      <c r="F13" s="7">
        <v>0.82</v>
      </c>
      <c r="G13" s="7">
        <v>1.75</v>
      </c>
      <c r="H13" s="7">
        <v>0.69</v>
      </c>
      <c r="I13" s="7">
        <v>1.97</v>
      </c>
      <c r="J13" s="7">
        <v>0.56000000000000005</v>
      </c>
      <c r="K13" s="7">
        <v>2.21</v>
      </c>
      <c r="L13" s="7">
        <v>0.45</v>
      </c>
      <c r="M13" s="7">
        <v>2.4700000000000002</v>
      </c>
      <c r="N13" s="7">
        <v>0.34</v>
      </c>
      <c r="O13" s="7">
        <v>2.73</v>
      </c>
      <c r="P13" s="7">
        <v>0.25</v>
      </c>
      <c r="Q13" s="7">
        <v>2.98</v>
      </c>
      <c r="R13" s="7">
        <v>0.17</v>
      </c>
      <c r="S13" s="7">
        <v>3.22</v>
      </c>
      <c r="T13" s="7">
        <v>0.11</v>
      </c>
      <c r="U13" s="7">
        <v>3.44</v>
      </c>
    </row>
    <row r="14" spans="1:21" ht="14.4" thickBot="1">
      <c r="A14" s="7">
        <v>16</v>
      </c>
      <c r="B14" s="7">
        <v>1.1000000000000001</v>
      </c>
      <c r="C14" s="7">
        <v>1.37</v>
      </c>
      <c r="D14" s="7">
        <v>0.98</v>
      </c>
      <c r="E14" s="7">
        <v>1.54</v>
      </c>
      <c r="F14" s="7">
        <v>0.86</v>
      </c>
      <c r="G14" s="7">
        <v>1.73</v>
      </c>
      <c r="H14" s="7">
        <v>0.74</v>
      </c>
      <c r="I14" s="7">
        <v>1.93</v>
      </c>
      <c r="J14" s="7">
        <v>0.62</v>
      </c>
      <c r="K14" s="7">
        <v>2.15</v>
      </c>
      <c r="L14" s="7">
        <v>0.5</v>
      </c>
      <c r="M14" s="7">
        <v>2.4</v>
      </c>
      <c r="N14" s="7">
        <v>0.4</v>
      </c>
      <c r="O14" s="7">
        <v>2.62</v>
      </c>
      <c r="P14" s="7">
        <v>0.3</v>
      </c>
      <c r="Q14" s="7">
        <v>2.86</v>
      </c>
      <c r="R14" s="7">
        <v>0.22</v>
      </c>
      <c r="S14" s="7">
        <v>3.09</v>
      </c>
      <c r="T14" s="7">
        <v>0.15</v>
      </c>
      <c r="U14" s="7">
        <v>3.3</v>
      </c>
    </row>
    <row r="15" spans="1:21" ht="14.4" thickBot="1">
      <c r="A15" s="7">
        <v>17</v>
      </c>
      <c r="B15" s="7">
        <v>1.1299999999999999</v>
      </c>
      <c r="C15" s="7">
        <v>1.38</v>
      </c>
      <c r="D15" s="7">
        <v>1.02</v>
      </c>
      <c r="E15" s="7">
        <v>1.54</v>
      </c>
      <c r="F15" s="7">
        <v>0.9</v>
      </c>
      <c r="G15" s="7">
        <v>1.71</v>
      </c>
      <c r="H15" s="7">
        <v>0.78</v>
      </c>
      <c r="I15" s="7">
        <v>1.9</v>
      </c>
      <c r="J15" s="7">
        <v>0.67</v>
      </c>
      <c r="K15" s="7">
        <v>2.1</v>
      </c>
      <c r="L15" s="7">
        <v>0.55000000000000004</v>
      </c>
      <c r="M15" s="7">
        <v>2.3199999999999998</v>
      </c>
      <c r="N15" s="7">
        <v>0.45</v>
      </c>
      <c r="O15" s="7">
        <v>2.54</v>
      </c>
      <c r="P15" s="7">
        <v>0.36</v>
      </c>
      <c r="Q15" s="7">
        <v>2.76</v>
      </c>
      <c r="R15" s="7">
        <v>0.27</v>
      </c>
      <c r="S15" s="7">
        <v>2.97</v>
      </c>
      <c r="T15" s="7">
        <v>0.2</v>
      </c>
      <c r="U15" s="7">
        <v>3.2</v>
      </c>
    </row>
    <row r="16" spans="1:21" ht="14.4" thickBot="1">
      <c r="A16" s="7">
        <v>18</v>
      </c>
      <c r="B16" s="7">
        <v>1.1599999999999999</v>
      </c>
      <c r="C16" s="7">
        <v>1.39</v>
      </c>
      <c r="D16" s="7">
        <v>1.05</v>
      </c>
      <c r="E16" s="7">
        <v>1.53</v>
      </c>
      <c r="F16" s="7">
        <v>0.93</v>
      </c>
      <c r="G16" s="7">
        <v>1.69</v>
      </c>
      <c r="H16" s="7">
        <v>0.82</v>
      </c>
      <c r="I16" s="7">
        <v>1.87</v>
      </c>
      <c r="J16" s="7">
        <v>0.71</v>
      </c>
      <c r="K16" s="7">
        <v>2.06</v>
      </c>
      <c r="L16" s="7">
        <v>0.6</v>
      </c>
      <c r="M16" s="7">
        <v>2.2599999999999998</v>
      </c>
      <c r="N16" s="7">
        <v>0.5</v>
      </c>
      <c r="O16" s="7">
        <v>2.46</v>
      </c>
      <c r="P16" s="7">
        <v>0.41</v>
      </c>
      <c r="Q16" s="7">
        <v>2.67</v>
      </c>
      <c r="R16" s="7">
        <v>0.32</v>
      </c>
      <c r="S16" s="7">
        <v>2.87</v>
      </c>
      <c r="T16" s="7">
        <v>0.24</v>
      </c>
      <c r="U16" s="7">
        <v>3.07</v>
      </c>
    </row>
    <row r="17" spans="1:21" ht="14.4" thickBot="1">
      <c r="A17" s="7">
        <v>19</v>
      </c>
      <c r="B17" s="7">
        <v>1.18</v>
      </c>
      <c r="C17" s="7">
        <v>1.4</v>
      </c>
      <c r="D17" s="7">
        <v>1.08</v>
      </c>
      <c r="E17" s="7">
        <v>1.53</v>
      </c>
      <c r="F17" s="7">
        <v>0.97</v>
      </c>
      <c r="G17" s="7">
        <v>1.68</v>
      </c>
      <c r="H17" s="7">
        <v>0.86</v>
      </c>
      <c r="I17" s="7">
        <v>1.85</v>
      </c>
      <c r="J17" s="7">
        <v>0.75</v>
      </c>
      <c r="K17" s="7">
        <v>2.02</v>
      </c>
      <c r="L17" s="7">
        <v>0.65</v>
      </c>
      <c r="M17" s="7">
        <v>2.21</v>
      </c>
      <c r="N17" s="7">
        <v>0.46</v>
      </c>
      <c r="O17" s="7">
        <v>2.4</v>
      </c>
      <c r="P17" s="7">
        <v>0.46</v>
      </c>
      <c r="Q17" s="7">
        <v>2.59</v>
      </c>
      <c r="R17" s="7">
        <v>0.37</v>
      </c>
      <c r="S17" s="7">
        <v>2.78</v>
      </c>
      <c r="T17" s="7">
        <v>0.28999999999999998</v>
      </c>
      <c r="U17" s="7">
        <v>2.97</v>
      </c>
    </row>
    <row r="18" spans="1:21" ht="14.4" thickBot="1">
      <c r="A18" s="7">
        <v>20</v>
      </c>
      <c r="B18" s="7">
        <v>1.2</v>
      </c>
      <c r="C18" s="7">
        <v>1.41</v>
      </c>
      <c r="D18" s="7">
        <v>1.1000000000000001</v>
      </c>
      <c r="E18" s="7">
        <v>1.54</v>
      </c>
      <c r="F18" s="7">
        <v>1</v>
      </c>
      <c r="G18" s="7">
        <v>1.68</v>
      </c>
      <c r="H18" s="7">
        <v>0.9</v>
      </c>
      <c r="I18" s="7">
        <v>1.83</v>
      </c>
      <c r="J18" s="7">
        <v>0.79</v>
      </c>
      <c r="K18" s="7">
        <v>1.99</v>
      </c>
      <c r="L18" s="7">
        <v>0.69</v>
      </c>
      <c r="M18" s="7">
        <v>2.16</v>
      </c>
      <c r="N18" s="7">
        <v>0.6</v>
      </c>
      <c r="O18" s="7">
        <v>2.34</v>
      </c>
      <c r="P18" s="7">
        <v>0.5</v>
      </c>
      <c r="Q18" s="7">
        <v>2.52</v>
      </c>
      <c r="R18" s="7">
        <v>0.42</v>
      </c>
      <c r="S18" s="7">
        <v>2.7</v>
      </c>
      <c r="T18" s="7">
        <v>0.34</v>
      </c>
      <c r="U18" s="7">
        <v>2.88</v>
      </c>
    </row>
    <row r="19" spans="1:21" ht="14.4" thickBot="1">
      <c r="A19" s="7">
        <v>21</v>
      </c>
      <c r="B19" s="7">
        <v>1.22</v>
      </c>
      <c r="C19" s="7">
        <v>1.42</v>
      </c>
      <c r="D19" s="7">
        <v>1.1299999999999999</v>
      </c>
      <c r="E19" s="7">
        <v>1.54</v>
      </c>
      <c r="F19" s="7">
        <v>1.03</v>
      </c>
      <c r="G19" s="7">
        <v>1.67</v>
      </c>
      <c r="H19" s="7">
        <v>0.93</v>
      </c>
      <c r="I19" s="7">
        <v>1.81</v>
      </c>
      <c r="J19" s="7">
        <v>0.83</v>
      </c>
      <c r="K19" s="7">
        <v>1.96</v>
      </c>
      <c r="L19" s="7">
        <v>0.73</v>
      </c>
      <c r="M19" s="7">
        <v>2.12</v>
      </c>
      <c r="N19" s="7">
        <v>0.64</v>
      </c>
      <c r="O19" s="7">
        <v>2.29</v>
      </c>
      <c r="P19" s="7">
        <v>0.55000000000000004</v>
      </c>
      <c r="Q19" s="7">
        <v>2.46</v>
      </c>
      <c r="R19" s="7">
        <v>0.46</v>
      </c>
      <c r="S19" s="7">
        <v>2.63</v>
      </c>
      <c r="T19" s="7">
        <v>0.38</v>
      </c>
      <c r="U19" s="7">
        <v>2.81</v>
      </c>
    </row>
    <row r="20" spans="1:21" ht="14.4" thickBot="1">
      <c r="A20" s="7">
        <v>22</v>
      </c>
      <c r="B20" s="7">
        <v>1.24</v>
      </c>
      <c r="C20" s="7">
        <v>1.43</v>
      </c>
      <c r="D20" s="7">
        <v>1.1499999999999999</v>
      </c>
      <c r="E20" s="7">
        <v>1.54</v>
      </c>
      <c r="F20" s="7">
        <v>1.05</v>
      </c>
      <c r="G20" s="7">
        <v>1.66</v>
      </c>
      <c r="H20" s="7">
        <v>0.96</v>
      </c>
      <c r="I20" s="7">
        <v>1.8</v>
      </c>
      <c r="J20" s="7">
        <v>0.86</v>
      </c>
      <c r="K20" s="7">
        <v>1.94</v>
      </c>
      <c r="L20" s="7">
        <v>0.77</v>
      </c>
      <c r="M20" s="7">
        <v>2.09</v>
      </c>
      <c r="N20" s="7">
        <v>0.68</v>
      </c>
      <c r="O20" s="7">
        <v>2.25</v>
      </c>
      <c r="P20" s="7">
        <v>0.59</v>
      </c>
      <c r="Q20" s="7">
        <v>2.41</v>
      </c>
      <c r="R20" s="7">
        <v>0.5</v>
      </c>
      <c r="S20" s="7">
        <v>2.57</v>
      </c>
      <c r="T20" s="7">
        <v>0.42</v>
      </c>
      <c r="U20" s="7">
        <v>2.73</v>
      </c>
    </row>
    <row r="21" spans="1:21" ht="14.4" thickBot="1">
      <c r="A21" s="7">
        <v>23</v>
      </c>
      <c r="B21" s="7">
        <v>1.26</v>
      </c>
      <c r="C21" s="7">
        <v>1.44</v>
      </c>
      <c r="D21" s="7">
        <v>1.17</v>
      </c>
      <c r="E21" s="7">
        <v>1.54</v>
      </c>
      <c r="F21" s="7">
        <v>1.08</v>
      </c>
      <c r="G21" s="7">
        <v>1.66</v>
      </c>
      <c r="H21" s="7">
        <v>0.99</v>
      </c>
      <c r="I21" s="7">
        <v>1.79</v>
      </c>
      <c r="J21" s="7">
        <v>0.9</v>
      </c>
      <c r="K21" s="7">
        <v>1.92</v>
      </c>
      <c r="L21" s="7">
        <v>0.8</v>
      </c>
      <c r="M21" s="7">
        <v>2.06</v>
      </c>
      <c r="N21" s="7">
        <v>0.71</v>
      </c>
      <c r="O21" s="7">
        <v>2.21</v>
      </c>
      <c r="P21" s="7">
        <v>0.63</v>
      </c>
      <c r="Q21" s="7">
        <v>2.36</v>
      </c>
      <c r="R21" s="7">
        <v>0.54</v>
      </c>
      <c r="S21" s="7">
        <v>2.5099999999999998</v>
      </c>
      <c r="T21" s="7">
        <v>0.46</v>
      </c>
      <c r="U21" s="7">
        <v>2.67</v>
      </c>
    </row>
    <row r="22" spans="1:21" ht="14.4" thickBot="1">
      <c r="A22" s="7">
        <v>24</v>
      </c>
      <c r="B22" s="7">
        <v>1.27</v>
      </c>
      <c r="C22" s="7">
        <v>1.45</v>
      </c>
      <c r="D22" s="7">
        <v>1.19</v>
      </c>
      <c r="E22" s="7">
        <v>1.55</v>
      </c>
      <c r="F22" s="7">
        <v>1.1000000000000001</v>
      </c>
      <c r="G22" s="7">
        <v>1.66</v>
      </c>
      <c r="H22" s="7">
        <v>1.01</v>
      </c>
      <c r="I22" s="7">
        <v>1.78</v>
      </c>
      <c r="J22" s="7">
        <v>0.93</v>
      </c>
      <c r="K22" s="7">
        <v>1.9</v>
      </c>
      <c r="L22" s="7">
        <v>0.84</v>
      </c>
      <c r="M22" s="7">
        <v>2.0299999999999998</v>
      </c>
      <c r="N22" s="7">
        <v>0.75</v>
      </c>
      <c r="O22" s="7">
        <v>2.17</v>
      </c>
      <c r="P22" s="7">
        <v>0.67</v>
      </c>
      <c r="Q22" s="7">
        <v>2.3199999999999998</v>
      </c>
      <c r="R22" s="7">
        <v>0.57999999999999996</v>
      </c>
      <c r="S22" s="7">
        <v>2.46</v>
      </c>
      <c r="T22" s="7">
        <v>0.51</v>
      </c>
      <c r="U22" s="7">
        <v>2.61</v>
      </c>
    </row>
    <row r="23" spans="1:21" ht="14.4" thickBot="1">
      <c r="A23" s="7">
        <v>25</v>
      </c>
      <c r="B23" s="7">
        <v>1.29</v>
      </c>
      <c r="C23" s="7">
        <v>1.45</v>
      </c>
      <c r="D23" s="7">
        <v>1.21</v>
      </c>
      <c r="E23" s="7">
        <v>1.55</v>
      </c>
      <c r="F23" s="7">
        <v>1.1200000000000001</v>
      </c>
      <c r="G23" s="7">
        <v>1.66</v>
      </c>
      <c r="H23" s="7">
        <v>1.04</v>
      </c>
      <c r="I23" s="7">
        <v>1.77</v>
      </c>
      <c r="J23" s="7">
        <v>0.95</v>
      </c>
      <c r="K23" s="7">
        <v>1.89</v>
      </c>
      <c r="L23" s="7">
        <v>0.87</v>
      </c>
      <c r="M23" s="7">
        <v>2.0099999999999998</v>
      </c>
      <c r="N23" s="7">
        <v>0.78</v>
      </c>
      <c r="O23" s="7">
        <v>2.14</v>
      </c>
      <c r="P23" s="7">
        <v>0.7</v>
      </c>
      <c r="Q23" s="7">
        <v>2.2799999999999998</v>
      </c>
      <c r="R23" s="7">
        <v>0.62</v>
      </c>
      <c r="S23" s="7">
        <v>2.42</v>
      </c>
      <c r="T23" s="7">
        <v>0.54</v>
      </c>
      <c r="U23" s="7">
        <v>2.56</v>
      </c>
    </row>
    <row r="24" spans="1:21" ht="14.4" thickBot="1">
      <c r="A24" s="7">
        <v>26</v>
      </c>
      <c r="B24" s="7">
        <v>1.3</v>
      </c>
      <c r="C24" s="7">
        <v>1.46</v>
      </c>
      <c r="D24" s="7">
        <v>1.22</v>
      </c>
      <c r="E24" s="7">
        <v>1.55</v>
      </c>
      <c r="F24" s="7">
        <v>1.1399999999999999</v>
      </c>
      <c r="G24" s="7">
        <v>1.65</v>
      </c>
      <c r="H24" s="7">
        <v>1.06</v>
      </c>
      <c r="I24" s="7">
        <v>1.76</v>
      </c>
      <c r="J24" s="7">
        <v>0.98</v>
      </c>
      <c r="K24" s="7">
        <v>1.88</v>
      </c>
      <c r="L24" s="7">
        <v>0.9</v>
      </c>
      <c r="M24" s="7">
        <v>1.99</v>
      </c>
      <c r="N24" s="7">
        <v>0.82</v>
      </c>
      <c r="O24" s="7">
        <v>2.12</v>
      </c>
      <c r="P24" s="7">
        <v>0.73</v>
      </c>
      <c r="Q24" s="7">
        <v>2.25</v>
      </c>
      <c r="R24" s="7">
        <v>0.66</v>
      </c>
      <c r="S24" s="7">
        <v>2.38</v>
      </c>
      <c r="T24" s="7">
        <v>0.57999999999999996</v>
      </c>
      <c r="U24" s="7">
        <v>2.5099999999999998</v>
      </c>
    </row>
    <row r="25" spans="1:21" ht="14.4" thickBot="1">
      <c r="A25" s="7">
        <v>27</v>
      </c>
      <c r="B25" s="7">
        <v>1.32</v>
      </c>
      <c r="C25" s="7">
        <v>1.47</v>
      </c>
      <c r="D25" s="7">
        <v>1.24</v>
      </c>
      <c r="E25" s="7">
        <v>1.56</v>
      </c>
      <c r="F25" s="7">
        <v>1.1599999999999999</v>
      </c>
      <c r="G25" s="7">
        <v>1.65</v>
      </c>
      <c r="H25" s="7">
        <v>1.08</v>
      </c>
      <c r="I25" s="7">
        <v>1.76</v>
      </c>
      <c r="J25" s="7">
        <v>1.01</v>
      </c>
      <c r="K25" s="7">
        <v>1.86</v>
      </c>
      <c r="L25" s="7">
        <v>0.92</v>
      </c>
      <c r="M25" s="7">
        <v>1.97</v>
      </c>
      <c r="N25" s="7">
        <v>0.84</v>
      </c>
      <c r="O25" s="7">
        <v>2.09</v>
      </c>
      <c r="P25" s="7">
        <v>0.77</v>
      </c>
      <c r="Q25" s="7">
        <v>2.2200000000000002</v>
      </c>
      <c r="R25" s="7">
        <v>0.69</v>
      </c>
      <c r="S25" s="7">
        <v>2.34</v>
      </c>
      <c r="T25" s="7">
        <v>0.62</v>
      </c>
      <c r="U25" s="7">
        <v>2.4700000000000002</v>
      </c>
    </row>
    <row r="26" spans="1:21" ht="14.4" thickBot="1">
      <c r="A26" s="7">
        <v>28</v>
      </c>
      <c r="B26" s="7">
        <v>1.33</v>
      </c>
      <c r="C26" s="7">
        <v>1.48</v>
      </c>
      <c r="D26" s="7">
        <v>1.26</v>
      </c>
      <c r="E26" s="7">
        <v>1.56</v>
      </c>
      <c r="F26" s="7">
        <v>1.18</v>
      </c>
      <c r="G26" s="7">
        <v>1.65</v>
      </c>
      <c r="H26" s="7">
        <v>1.1000000000000001</v>
      </c>
      <c r="I26" s="7">
        <v>1.75</v>
      </c>
      <c r="J26" s="7">
        <v>1.03</v>
      </c>
      <c r="K26" s="7">
        <v>1.85</v>
      </c>
      <c r="L26" s="7">
        <v>0.95</v>
      </c>
      <c r="M26" s="7">
        <v>1.96</v>
      </c>
      <c r="N26" s="7">
        <v>0.87</v>
      </c>
      <c r="O26" s="7">
        <v>2.0699999999999998</v>
      </c>
      <c r="P26" s="7">
        <v>0.8</v>
      </c>
      <c r="Q26" s="7">
        <v>2.19</v>
      </c>
      <c r="R26" s="7">
        <v>0.72</v>
      </c>
      <c r="S26" s="7">
        <v>2.31</v>
      </c>
      <c r="T26" s="7">
        <v>0.65</v>
      </c>
      <c r="U26" s="7">
        <v>2.4300000000000002</v>
      </c>
    </row>
    <row r="27" spans="1:21" ht="14.4" thickBot="1">
      <c r="A27" s="7">
        <v>29</v>
      </c>
      <c r="B27" s="7">
        <v>1.34</v>
      </c>
      <c r="C27" s="7">
        <v>1.48</v>
      </c>
      <c r="D27" s="7">
        <v>1.27</v>
      </c>
      <c r="E27" s="7">
        <v>1.56</v>
      </c>
      <c r="F27" s="7">
        <v>1.2</v>
      </c>
      <c r="G27" s="7">
        <v>1.65</v>
      </c>
      <c r="H27" s="7">
        <v>1.1200000000000001</v>
      </c>
      <c r="I27" s="7">
        <v>1.74</v>
      </c>
      <c r="J27" s="7">
        <v>1.05</v>
      </c>
      <c r="K27" s="7">
        <v>1.84</v>
      </c>
      <c r="L27" s="7">
        <v>0.97</v>
      </c>
      <c r="M27" s="7">
        <v>1.94</v>
      </c>
      <c r="N27" s="7">
        <v>0.9</v>
      </c>
      <c r="O27" s="7">
        <v>2.0499999999999998</v>
      </c>
      <c r="P27" s="7">
        <v>0.83</v>
      </c>
      <c r="Q27" s="7">
        <v>2.16</v>
      </c>
      <c r="R27" s="7">
        <v>0.75</v>
      </c>
      <c r="S27" s="7">
        <v>2.2799999999999998</v>
      </c>
      <c r="T27" s="7">
        <v>0.68</v>
      </c>
      <c r="U27" s="7">
        <v>2.4</v>
      </c>
    </row>
    <row r="28" spans="1:21" ht="14.4" thickBot="1">
      <c r="A28" s="7">
        <v>30</v>
      </c>
      <c r="B28" s="7">
        <v>1.35</v>
      </c>
      <c r="C28" s="7">
        <v>1.49</v>
      </c>
      <c r="D28" s="7">
        <v>1.28</v>
      </c>
      <c r="E28" s="7">
        <v>1.57</v>
      </c>
      <c r="F28" s="7">
        <v>1.21</v>
      </c>
      <c r="G28" s="7">
        <v>1.65</v>
      </c>
      <c r="H28" s="7">
        <v>1.1399999999999999</v>
      </c>
      <c r="I28" s="7">
        <v>1.74</v>
      </c>
      <c r="J28" s="7">
        <v>1.07</v>
      </c>
      <c r="K28" s="7">
        <v>1.83</v>
      </c>
      <c r="L28" s="7">
        <v>1</v>
      </c>
      <c r="M28" s="7">
        <v>1.93</v>
      </c>
      <c r="N28" s="7">
        <v>0.93</v>
      </c>
      <c r="O28" s="7">
        <v>2.0299999999999998</v>
      </c>
      <c r="P28" s="7">
        <v>0.85</v>
      </c>
      <c r="Q28" s="7">
        <v>2.14</v>
      </c>
      <c r="R28" s="7">
        <v>0.78</v>
      </c>
      <c r="S28" s="7">
        <v>2.25</v>
      </c>
      <c r="T28" s="7">
        <v>0.71</v>
      </c>
      <c r="U28" s="7">
        <v>2.36</v>
      </c>
    </row>
    <row r="29" spans="1:21" ht="14.4" thickBot="1">
      <c r="A29" s="7">
        <v>31</v>
      </c>
      <c r="B29" s="7">
        <v>1.36</v>
      </c>
      <c r="C29" s="7">
        <v>1.5</v>
      </c>
      <c r="D29" s="7">
        <v>1.3</v>
      </c>
      <c r="E29" s="7">
        <v>1.57</v>
      </c>
      <c r="F29" s="7">
        <v>1.23</v>
      </c>
      <c r="G29" s="7">
        <v>1.65</v>
      </c>
      <c r="H29" s="7">
        <v>1.1599999999999999</v>
      </c>
      <c r="I29" s="7">
        <v>1.74</v>
      </c>
      <c r="J29" s="7">
        <v>1.0900000000000001</v>
      </c>
      <c r="K29" s="7">
        <v>1.83</v>
      </c>
      <c r="L29" s="7">
        <v>1.02</v>
      </c>
      <c r="M29" s="7">
        <v>1.92</v>
      </c>
      <c r="N29" s="7">
        <v>0.95</v>
      </c>
      <c r="O29" s="7">
        <v>2.02</v>
      </c>
      <c r="P29" s="7">
        <v>0.88</v>
      </c>
      <c r="Q29" s="7">
        <v>2.12</v>
      </c>
      <c r="R29" s="7">
        <v>0.81</v>
      </c>
      <c r="S29" s="7">
        <v>2.23</v>
      </c>
      <c r="T29" s="7">
        <v>0.74</v>
      </c>
      <c r="U29" s="7">
        <v>2.33</v>
      </c>
    </row>
    <row r="30" spans="1:21" ht="14.4" thickBot="1">
      <c r="A30" s="7">
        <v>32</v>
      </c>
      <c r="B30" s="7">
        <v>1.37</v>
      </c>
      <c r="C30" s="7">
        <v>1.5</v>
      </c>
      <c r="D30" s="7">
        <v>1.31</v>
      </c>
      <c r="E30" s="7">
        <v>1.57</v>
      </c>
      <c r="F30" s="7">
        <v>1.24</v>
      </c>
      <c r="G30" s="7">
        <v>1.65</v>
      </c>
      <c r="H30" s="7">
        <v>1.18</v>
      </c>
      <c r="I30" s="7">
        <v>1.73</v>
      </c>
      <c r="J30" s="7">
        <v>1.1100000000000001</v>
      </c>
      <c r="K30" s="7">
        <v>1.82</v>
      </c>
      <c r="L30" s="7">
        <v>1.04</v>
      </c>
      <c r="M30" s="7">
        <v>1.91</v>
      </c>
      <c r="N30" s="7">
        <v>0.97</v>
      </c>
      <c r="O30" s="7">
        <v>2</v>
      </c>
      <c r="P30" s="7">
        <v>0.9</v>
      </c>
      <c r="Q30" s="7">
        <v>2.1</v>
      </c>
      <c r="R30" s="7">
        <v>0.84</v>
      </c>
      <c r="S30" s="7">
        <v>2.2000000000000002</v>
      </c>
      <c r="T30" s="7">
        <v>0.77</v>
      </c>
      <c r="U30" s="7">
        <v>2.31</v>
      </c>
    </row>
    <row r="31" spans="1:21" ht="14.4" thickBot="1">
      <c r="A31" s="7">
        <v>33</v>
      </c>
      <c r="B31" s="7">
        <v>1.38</v>
      </c>
      <c r="C31" s="7">
        <v>1.51</v>
      </c>
      <c r="D31" s="7">
        <v>1.32</v>
      </c>
      <c r="E31" s="7">
        <v>1.58</v>
      </c>
      <c r="F31" s="7">
        <v>1.26</v>
      </c>
      <c r="G31" s="7">
        <v>1.65</v>
      </c>
      <c r="H31" s="7">
        <v>1.19</v>
      </c>
      <c r="I31" s="7">
        <v>1.73</v>
      </c>
      <c r="J31" s="7">
        <v>1.1299999999999999</v>
      </c>
      <c r="K31" s="7">
        <v>1.81</v>
      </c>
      <c r="L31" s="7">
        <v>1.06</v>
      </c>
      <c r="M31" s="7">
        <v>1.9</v>
      </c>
      <c r="N31" s="7">
        <v>0.99</v>
      </c>
      <c r="O31" s="7">
        <v>1.99</v>
      </c>
      <c r="P31" s="7">
        <v>0.93</v>
      </c>
      <c r="Q31" s="7">
        <v>2.08</v>
      </c>
      <c r="R31" s="7">
        <v>0.86</v>
      </c>
      <c r="S31" s="7">
        <v>2.1800000000000002</v>
      </c>
      <c r="T31" s="7">
        <v>0.79</v>
      </c>
      <c r="U31" s="7">
        <v>2.2799999999999998</v>
      </c>
    </row>
    <row r="32" spans="1:21" ht="14.4" thickBot="1">
      <c r="A32" s="7">
        <v>34</v>
      </c>
      <c r="B32" s="7">
        <v>1.39</v>
      </c>
      <c r="C32" s="7">
        <v>1.51</v>
      </c>
      <c r="D32" s="7">
        <v>1.33</v>
      </c>
      <c r="E32" s="7">
        <v>1.58</v>
      </c>
      <c r="F32" s="7">
        <v>1.27</v>
      </c>
      <c r="G32" s="7">
        <v>1.65</v>
      </c>
      <c r="H32" s="7">
        <v>1.21</v>
      </c>
      <c r="I32" s="7">
        <v>1.73</v>
      </c>
      <c r="J32" s="7">
        <v>1.1499999999999999</v>
      </c>
      <c r="K32" s="7">
        <v>1.81</v>
      </c>
      <c r="L32" s="7">
        <v>1.08</v>
      </c>
      <c r="M32" s="7">
        <v>1.89</v>
      </c>
      <c r="N32" s="7">
        <v>1.01</v>
      </c>
      <c r="O32" s="7">
        <v>1.98</v>
      </c>
      <c r="P32" s="7">
        <v>0.95</v>
      </c>
      <c r="Q32" s="7">
        <v>2.0699999999999998</v>
      </c>
      <c r="R32" s="7">
        <v>0.88</v>
      </c>
      <c r="S32" s="7">
        <v>2.16</v>
      </c>
      <c r="T32" s="7">
        <v>0.82</v>
      </c>
      <c r="U32" s="7">
        <v>2.2599999999999998</v>
      </c>
    </row>
    <row r="33" spans="1:21" ht="14.4" thickBot="1">
      <c r="A33" s="7">
        <v>35</v>
      </c>
      <c r="B33" s="7">
        <v>1.4</v>
      </c>
      <c r="C33" s="7">
        <v>1.52</v>
      </c>
      <c r="D33" s="7">
        <v>1.34</v>
      </c>
      <c r="E33" s="7">
        <v>1.58</v>
      </c>
      <c r="F33" s="7">
        <v>1.28</v>
      </c>
      <c r="G33" s="7">
        <v>1.65</v>
      </c>
      <c r="H33" s="7">
        <v>1.22</v>
      </c>
      <c r="I33" s="7">
        <v>1.73</v>
      </c>
      <c r="J33" s="7">
        <v>1.1599999999999999</v>
      </c>
      <c r="K33" s="7">
        <v>1.8</v>
      </c>
      <c r="L33" s="7">
        <v>1.1000000000000001</v>
      </c>
      <c r="M33" s="7">
        <v>1.88</v>
      </c>
      <c r="N33" s="7">
        <v>1.03</v>
      </c>
      <c r="O33" s="7">
        <v>1.97</v>
      </c>
      <c r="P33" s="7">
        <v>0.97</v>
      </c>
      <c r="Q33" s="7">
        <v>2.0499999999999998</v>
      </c>
      <c r="R33" s="7">
        <v>0.91</v>
      </c>
      <c r="S33" s="7">
        <v>2.14</v>
      </c>
      <c r="T33" s="7">
        <v>0.84</v>
      </c>
      <c r="U33" s="7">
        <v>2.2400000000000002</v>
      </c>
    </row>
    <row r="34" spans="1:21" ht="14.4" thickBot="1">
      <c r="A34" s="7">
        <v>36</v>
      </c>
      <c r="B34" s="7">
        <v>1.41</v>
      </c>
      <c r="C34" s="7">
        <v>1.52</v>
      </c>
      <c r="D34" s="7">
        <v>1.35</v>
      </c>
      <c r="E34" s="7">
        <v>1.59</v>
      </c>
      <c r="F34" s="7">
        <v>1.29</v>
      </c>
      <c r="G34" s="7">
        <v>1.65</v>
      </c>
      <c r="H34" s="7">
        <v>1.24</v>
      </c>
      <c r="I34" s="7">
        <v>1.73</v>
      </c>
      <c r="J34" s="7">
        <v>1.18</v>
      </c>
      <c r="K34" s="7">
        <v>1.8</v>
      </c>
      <c r="L34" s="7">
        <v>1.1100000000000001</v>
      </c>
      <c r="M34" s="7">
        <v>1.88</v>
      </c>
      <c r="N34" s="7">
        <v>1.05</v>
      </c>
      <c r="O34" s="7">
        <v>1.96</v>
      </c>
      <c r="P34" s="7">
        <v>0.99</v>
      </c>
      <c r="Q34" s="7">
        <v>2.04</v>
      </c>
      <c r="R34" s="7">
        <v>0.93</v>
      </c>
      <c r="S34" s="7">
        <v>2.13</v>
      </c>
      <c r="T34" s="7">
        <v>0.87</v>
      </c>
      <c r="U34" s="7">
        <v>2.2200000000000002</v>
      </c>
    </row>
    <row r="35" spans="1:21" ht="14.4" thickBot="1">
      <c r="A35" s="7">
        <v>37</v>
      </c>
      <c r="B35" s="7">
        <v>1.42</v>
      </c>
      <c r="C35" s="7">
        <v>1.53</v>
      </c>
      <c r="D35" s="7">
        <v>1.36</v>
      </c>
      <c r="E35" s="7">
        <v>1.59</v>
      </c>
      <c r="F35" s="7">
        <v>1.31</v>
      </c>
      <c r="G35" s="7">
        <v>1.66</v>
      </c>
      <c r="H35" s="7">
        <v>1.25</v>
      </c>
      <c r="I35" s="7">
        <v>1.72</v>
      </c>
      <c r="J35" s="7">
        <v>1.19</v>
      </c>
      <c r="K35" s="7">
        <v>1.8</v>
      </c>
      <c r="L35" s="7">
        <v>1.1299999999999999</v>
      </c>
      <c r="M35" s="7">
        <v>1.87</v>
      </c>
      <c r="N35" s="7">
        <v>1.07</v>
      </c>
      <c r="O35" s="7">
        <v>1.95</v>
      </c>
      <c r="P35" s="7">
        <v>1.01</v>
      </c>
      <c r="Q35" s="7">
        <v>2.0299999999999998</v>
      </c>
      <c r="R35" s="7">
        <v>0.95</v>
      </c>
      <c r="S35" s="7">
        <v>2.11</v>
      </c>
      <c r="T35" s="7">
        <v>0.89</v>
      </c>
      <c r="U35" s="7">
        <v>2.2000000000000002</v>
      </c>
    </row>
    <row r="36" spans="1:21" ht="14.4" thickBot="1">
      <c r="A36" s="7">
        <v>38</v>
      </c>
      <c r="B36" s="7">
        <v>1.43</v>
      </c>
      <c r="C36" s="7">
        <v>1.54</v>
      </c>
      <c r="D36" s="7">
        <v>1.37</v>
      </c>
      <c r="E36" s="7">
        <v>1.59</v>
      </c>
      <c r="F36" s="7">
        <v>1.32</v>
      </c>
      <c r="G36" s="7">
        <v>1.66</v>
      </c>
      <c r="H36" s="7">
        <v>1.26</v>
      </c>
      <c r="I36" s="7">
        <v>1.72</v>
      </c>
      <c r="J36" s="7">
        <v>1.21</v>
      </c>
      <c r="K36" s="7">
        <v>1.79</v>
      </c>
      <c r="L36" s="7">
        <v>1.1499999999999999</v>
      </c>
      <c r="M36" s="7">
        <v>1.86</v>
      </c>
      <c r="N36" s="7">
        <v>1.0900000000000001</v>
      </c>
      <c r="O36" s="7">
        <v>1.94</v>
      </c>
      <c r="P36" s="7">
        <v>1.03</v>
      </c>
      <c r="Q36" s="7">
        <v>2.02</v>
      </c>
      <c r="R36" s="7">
        <v>0.97</v>
      </c>
      <c r="S36" s="7">
        <v>2.1</v>
      </c>
      <c r="T36" s="7">
        <v>0.91</v>
      </c>
      <c r="U36" s="7">
        <v>2.1800000000000002</v>
      </c>
    </row>
    <row r="37" spans="1:21" ht="14.4" thickBot="1">
      <c r="A37" s="7">
        <v>39</v>
      </c>
      <c r="B37" s="7">
        <v>1.43</v>
      </c>
      <c r="C37" s="7">
        <v>1.54</v>
      </c>
      <c r="D37" s="7">
        <v>1.38</v>
      </c>
      <c r="E37" s="7">
        <v>1.6</v>
      </c>
      <c r="F37" s="7">
        <v>1.33</v>
      </c>
      <c r="G37" s="7">
        <v>1.66</v>
      </c>
      <c r="H37" s="7">
        <v>1.27</v>
      </c>
      <c r="I37" s="7">
        <v>1.72</v>
      </c>
      <c r="J37" s="7">
        <v>1.22</v>
      </c>
      <c r="K37" s="7">
        <v>1.79</v>
      </c>
      <c r="L37" s="7">
        <v>1.1599999999999999</v>
      </c>
      <c r="M37" s="7">
        <v>1.86</v>
      </c>
      <c r="N37" s="7">
        <v>1.1000000000000001</v>
      </c>
      <c r="O37" s="7">
        <v>1.93</v>
      </c>
      <c r="P37" s="7">
        <v>1.05</v>
      </c>
      <c r="Q37" s="7">
        <v>2.0099999999999998</v>
      </c>
      <c r="R37" s="7">
        <v>0.99</v>
      </c>
      <c r="S37" s="7">
        <v>2.08</v>
      </c>
      <c r="T37" s="7">
        <v>0.93</v>
      </c>
      <c r="U37" s="7">
        <v>2.16</v>
      </c>
    </row>
    <row r="38" spans="1:21" ht="14.4" thickBot="1">
      <c r="A38" s="7">
        <v>40</v>
      </c>
      <c r="B38" s="7">
        <v>1.44</v>
      </c>
      <c r="C38" s="7">
        <v>1.54</v>
      </c>
      <c r="D38" s="7">
        <v>1.39</v>
      </c>
      <c r="E38" s="7">
        <v>1.6</v>
      </c>
      <c r="F38" s="7">
        <v>1.34</v>
      </c>
      <c r="G38" s="7">
        <v>1.66</v>
      </c>
      <c r="H38" s="7">
        <v>1.29</v>
      </c>
      <c r="I38" s="7">
        <v>1.72</v>
      </c>
      <c r="J38" s="7">
        <v>1.23</v>
      </c>
      <c r="K38" s="7">
        <v>1.79</v>
      </c>
      <c r="L38" s="7">
        <v>1.17</v>
      </c>
      <c r="M38" s="7">
        <v>1.85</v>
      </c>
      <c r="N38" s="7">
        <v>1.1200000000000001</v>
      </c>
      <c r="O38" s="7">
        <v>1.92</v>
      </c>
      <c r="P38" s="7">
        <v>1.06</v>
      </c>
      <c r="Q38" s="7">
        <v>2</v>
      </c>
      <c r="R38" s="7">
        <v>1.01</v>
      </c>
      <c r="S38" s="7">
        <v>2.0699999999999998</v>
      </c>
      <c r="T38" s="7">
        <v>0.95</v>
      </c>
      <c r="U38" s="7">
        <v>2.14</v>
      </c>
    </row>
    <row r="39" spans="1:21" ht="14.4" thickBot="1">
      <c r="A39" s="7">
        <v>45</v>
      </c>
      <c r="B39" s="7">
        <v>1.48</v>
      </c>
      <c r="C39" s="7">
        <v>1.57</v>
      </c>
      <c r="D39" s="7">
        <v>1.43</v>
      </c>
      <c r="E39" s="7">
        <v>1.62</v>
      </c>
      <c r="F39" s="7">
        <v>1.38</v>
      </c>
      <c r="G39" s="7">
        <v>1.67</v>
      </c>
      <c r="H39" s="7">
        <v>1.34</v>
      </c>
      <c r="I39" s="7">
        <v>1.72</v>
      </c>
      <c r="J39" s="7">
        <v>1.29</v>
      </c>
      <c r="K39" s="7">
        <v>1.78</v>
      </c>
      <c r="L39" s="7">
        <v>1.24</v>
      </c>
      <c r="M39" s="7">
        <v>1.84</v>
      </c>
      <c r="N39" s="7">
        <v>1.19</v>
      </c>
      <c r="O39" s="7">
        <v>1.9</v>
      </c>
      <c r="P39" s="7">
        <v>1.1399999999999999</v>
      </c>
      <c r="Q39" s="7">
        <v>1.96</v>
      </c>
      <c r="R39" s="7">
        <v>1.0900000000000001</v>
      </c>
      <c r="S39" s="7">
        <v>2</v>
      </c>
      <c r="T39" s="7">
        <v>1.04</v>
      </c>
      <c r="U39" s="7">
        <v>2.09</v>
      </c>
    </row>
    <row r="40" spans="1:21" ht="14.4" thickBot="1">
      <c r="A40" s="7">
        <v>50</v>
      </c>
      <c r="B40" s="7">
        <v>1.5</v>
      </c>
      <c r="C40" s="7">
        <v>1.59</v>
      </c>
      <c r="D40" s="7">
        <v>1.46</v>
      </c>
      <c r="E40" s="7">
        <v>1.63</v>
      </c>
      <c r="F40" s="7">
        <v>1.42</v>
      </c>
      <c r="G40" s="7">
        <v>1.67</v>
      </c>
      <c r="H40" s="7">
        <v>1.38</v>
      </c>
      <c r="I40" s="7">
        <v>1.72</v>
      </c>
      <c r="J40" s="7">
        <v>1.34</v>
      </c>
      <c r="K40" s="7">
        <v>1.77</v>
      </c>
      <c r="L40" s="7">
        <v>1.29</v>
      </c>
      <c r="M40" s="7">
        <v>1.82</v>
      </c>
      <c r="N40" s="7">
        <v>1.25</v>
      </c>
      <c r="O40" s="7">
        <v>1.87</v>
      </c>
      <c r="P40" s="7">
        <v>1.2</v>
      </c>
      <c r="Q40" s="7">
        <v>1.93</v>
      </c>
      <c r="R40" s="7">
        <v>1.1599999999999999</v>
      </c>
      <c r="S40" s="7">
        <v>1.99</v>
      </c>
      <c r="T40" s="7">
        <v>1.1100000000000001</v>
      </c>
      <c r="U40" s="7">
        <v>2.04</v>
      </c>
    </row>
    <row r="41" spans="1:21" ht="14.4" thickBot="1">
      <c r="A41" s="7">
        <v>55</v>
      </c>
      <c r="B41" s="7">
        <v>1.53</v>
      </c>
      <c r="C41" s="7">
        <v>1.6</v>
      </c>
      <c r="D41" s="7">
        <v>1.49</v>
      </c>
      <c r="E41" s="7">
        <v>1.64</v>
      </c>
      <c r="F41" s="7">
        <v>1.45</v>
      </c>
      <c r="G41" s="7">
        <v>1.68</v>
      </c>
      <c r="H41" s="7">
        <v>1.41</v>
      </c>
      <c r="I41" s="7">
        <v>1.72</v>
      </c>
      <c r="J41" s="7">
        <v>1.38</v>
      </c>
      <c r="K41" s="7">
        <v>1.77</v>
      </c>
      <c r="L41" s="7">
        <v>1.33</v>
      </c>
      <c r="M41" s="7">
        <v>1.81</v>
      </c>
      <c r="N41" s="7">
        <v>1.29</v>
      </c>
      <c r="O41" s="7">
        <v>1.86</v>
      </c>
      <c r="P41" s="7">
        <v>1.25</v>
      </c>
      <c r="Q41" s="7">
        <v>1.91</v>
      </c>
      <c r="R41" s="7">
        <v>1.21</v>
      </c>
      <c r="S41" s="7">
        <v>1.96</v>
      </c>
      <c r="T41" s="7">
        <v>1.17</v>
      </c>
      <c r="U41" s="7">
        <v>2.0099999999999998</v>
      </c>
    </row>
    <row r="42" spans="1:21" ht="14.4" thickBot="1">
      <c r="A42" s="7">
        <v>60</v>
      </c>
      <c r="B42" s="7">
        <v>1.55</v>
      </c>
      <c r="C42" s="7">
        <v>1.62</v>
      </c>
      <c r="D42" s="7">
        <v>1.51</v>
      </c>
      <c r="E42" s="7">
        <v>1.65</v>
      </c>
      <c r="F42" s="7">
        <v>1.48</v>
      </c>
      <c r="G42" s="7">
        <v>1.69</v>
      </c>
      <c r="H42" s="7">
        <v>1.44</v>
      </c>
      <c r="I42" s="7">
        <v>1.73</v>
      </c>
      <c r="J42" s="7">
        <v>1.41</v>
      </c>
      <c r="K42" s="7">
        <v>1.77</v>
      </c>
      <c r="L42" s="7">
        <v>1.37</v>
      </c>
      <c r="M42" s="7">
        <v>1.81</v>
      </c>
      <c r="N42" s="7">
        <v>1.33</v>
      </c>
      <c r="O42" s="7">
        <v>1.85</v>
      </c>
      <c r="P42" s="7">
        <v>1.3</v>
      </c>
      <c r="Q42" s="7">
        <v>1.89</v>
      </c>
      <c r="R42" s="7">
        <v>1.26</v>
      </c>
      <c r="S42" s="7">
        <v>1.94</v>
      </c>
      <c r="T42" s="7">
        <v>1.22</v>
      </c>
      <c r="U42" s="7">
        <v>1.98</v>
      </c>
    </row>
    <row r="43" spans="1:21" ht="14.4" thickBot="1">
      <c r="A43" s="7">
        <v>65</v>
      </c>
      <c r="B43" s="7">
        <v>1.57</v>
      </c>
      <c r="C43" s="7">
        <v>1.63</v>
      </c>
      <c r="D43" s="7">
        <v>1.54</v>
      </c>
      <c r="E43" s="7">
        <v>1.66</v>
      </c>
      <c r="F43" s="7">
        <v>1.5</v>
      </c>
      <c r="G43" s="7">
        <v>1.7</v>
      </c>
      <c r="H43" s="7">
        <v>1.47</v>
      </c>
      <c r="I43" s="7">
        <v>1.73</v>
      </c>
      <c r="J43" s="7">
        <v>1.44</v>
      </c>
      <c r="K43" s="7">
        <v>1.77</v>
      </c>
      <c r="L43" s="7">
        <v>1.4</v>
      </c>
      <c r="M43" s="7">
        <v>1.8</v>
      </c>
      <c r="N43" s="7">
        <v>1.37</v>
      </c>
      <c r="O43" s="7">
        <v>1.84</v>
      </c>
      <c r="P43" s="7">
        <v>1.34</v>
      </c>
      <c r="Q43" s="7">
        <v>1.88</v>
      </c>
      <c r="R43" s="7">
        <v>1.3</v>
      </c>
      <c r="S43" s="7">
        <v>1.92</v>
      </c>
      <c r="T43" s="7">
        <v>1.27</v>
      </c>
      <c r="U43" s="7">
        <v>1.96</v>
      </c>
    </row>
    <row r="44" spans="1:21" ht="14.4" thickBot="1">
      <c r="A44" s="7">
        <v>70</v>
      </c>
      <c r="B44" s="7">
        <v>1.58</v>
      </c>
      <c r="C44" s="7">
        <v>1.64</v>
      </c>
      <c r="D44" s="7">
        <v>1.55</v>
      </c>
      <c r="E44" s="7">
        <v>1.67</v>
      </c>
      <c r="F44" s="7">
        <v>1.52</v>
      </c>
      <c r="G44" s="7">
        <v>1.7</v>
      </c>
      <c r="H44" s="7">
        <v>1.49</v>
      </c>
      <c r="I44" s="7">
        <v>1.74</v>
      </c>
      <c r="J44" s="7">
        <v>1.46</v>
      </c>
      <c r="K44" s="7">
        <v>1.77</v>
      </c>
      <c r="L44" s="7">
        <v>1.43</v>
      </c>
      <c r="M44" s="7">
        <v>1.8</v>
      </c>
      <c r="N44" s="7">
        <v>1.4</v>
      </c>
      <c r="O44" s="7">
        <v>1.84</v>
      </c>
      <c r="P44" s="7">
        <v>1.37</v>
      </c>
      <c r="Q44" s="7">
        <v>1.87</v>
      </c>
      <c r="R44" s="7">
        <v>1.34</v>
      </c>
      <c r="S44" s="7">
        <v>1.91</v>
      </c>
      <c r="T44" s="7">
        <v>1.3</v>
      </c>
      <c r="U44" s="7">
        <v>1.95</v>
      </c>
    </row>
    <row r="45" spans="1:21" ht="14.4" thickBot="1">
      <c r="A45" s="7">
        <v>75</v>
      </c>
      <c r="B45" s="7">
        <v>1.6</v>
      </c>
      <c r="C45" s="7">
        <v>1.65</v>
      </c>
      <c r="D45" s="7">
        <v>1.57</v>
      </c>
      <c r="E45" s="7">
        <v>1.68</v>
      </c>
      <c r="F45" s="7">
        <v>1.54</v>
      </c>
      <c r="G45" s="7">
        <v>1.71</v>
      </c>
      <c r="H45" s="7">
        <v>1.51</v>
      </c>
      <c r="I45" s="7">
        <v>1.74</v>
      </c>
      <c r="J45" s="7">
        <v>1.49</v>
      </c>
      <c r="K45" s="7">
        <v>1.77</v>
      </c>
      <c r="L45" s="7">
        <v>1.46</v>
      </c>
      <c r="M45" s="7">
        <v>1.8</v>
      </c>
      <c r="N45" s="7">
        <v>1.43</v>
      </c>
      <c r="O45" s="7">
        <v>1.83</v>
      </c>
      <c r="P45" s="7">
        <v>1.4</v>
      </c>
      <c r="Q45" s="7">
        <v>1.87</v>
      </c>
      <c r="R45" s="7">
        <v>1.37</v>
      </c>
      <c r="S45" s="7">
        <v>1.9</v>
      </c>
      <c r="T45" s="7">
        <v>1.34</v>
      </c>
      <c r="U45" s="7">
        <v>1.94</v>
      </c>
    </row>
    <row r="46" spans="1:21" ht="14.4" thickBot="1">
      <c r="A46" s="7">
        <v>80</v>
      </c>
      <c r="B46" s="7">
        <v>1.61</v>
      </c>
      <c r="C46" s="7">
        <v>1.66</v>
      </c>
      <c r="D46" s="7">
        <v>1.59</v>
      </c>
      <c r="E46" s="7">
        <v>1.69</v>
      </c>
      <c r="F46" s="7">
        <v>1.56</v>
      </c>
      <c r="G46" s="7">
        <v>1.72</v>
      </c>
      <c r="H46" s="7">
        <v>1.53</v>
      </c>
      <c r="I46" s="7">
        <v>1.74</v>
      </c>
      <c r="J46" s="7">
        <v>1.51</v>
      </c>
      <c r="K46" s="7">
        <v>1.77</v>
      </c>
      <c r="L46" s="7">
        <v>1.48</v>
      </c>
      <c r="M46" s="7">
        <v>1.8</v>
      </c>
      <c r="N46" s="7">
        <v>1.45</v>
      </c>
      <c r="O46" s="7">
        <v>1.83</v>
      </c>
      <c r="P46" s="7">
        <v>1.42</v>
      </c>
      <c r="Q46" s="7">
        <v>1.86</v>
      </c>
      <c r="R46" s="7">
        <v>1.4</v>
      </c>
      <c r="S46" s="7">
        <v>1.89</v>
      </c>
      <c r="T46" s="7">
        <v>1.37</v>
      </c>
      <c r="U46" s="7">
        <v>1.92</v>
      </c>
    </row>
    <row r="47" spans="1:21" ht="14.4" thickBot="1">
      <c r="A47" s="7">
        <v>85</v>
      </c>
      <c r="B47" s="7">
        <v>1.62</v>
      </c>
      <c r="C47" s="7">
        <v>1.67</v>
      </c>
      <c r="D47" s="7">
        <v>1.6</v>
      </c>
      <c r="E47" s="7">
        <v>1.7</v>
      </c>
      <c r="F47" s="7">
        <v>1.57</v>
      </c>
      <c r="G47" s="7">
        <v>1.72</v>
      </c>
      <c r="H47" s="7">
        <v>1.55</v>
      </c>
      <c r="I47" s="7">
        <v>1.75</v>
      </c>
      <c r="J47" s="7">
        <v>1.52</v>
      </c>
      <c r="K47" s="7">
        <v>1.77</v>
      </c>
      <c r="L47" s="7">
        <v>1.5</v>
      </c>
      <c r="M47" s="7">
        <v>1.8</v>
      </c>
      <c r="N47" s="7">
        <v>1.47</v>
      </c>
      <c r="O47" s="7">
        <v>1.83</v>
      </c>
      <c r="P47" s="7">
        <v>1.45</v>
      </c>
      <c r="Q47" s="7">
        <v>1.86</v>
      </c>
      <c r="R47" s="7">
        <v>1.42</v>
      </c>
      <c r="S47" s="7">
        <v>1.89</v>
      </c>
      <c r="T47" s="7">
        <v>1.4</v>
      </c>
      <c r="U47" s="7">
        <v>1.92</v>
      </c>
    </row>
    <row r="48" spans="1:21" ht="14.4" thickBot="1">
      <c r="A48" s="7">
        <v>90</v>
      </c>
      <c r="B48" s="7">
        <v>1.63</v>
      </c>
      <c r="C48" s="7">
        <v>1.68</v>
      </c>
      <c r="D48" s="7">
        <v>1.61</v>
      </c>
      <c r="E48" s="7">
        <v>1.7</v>
      </c>
      <c r="F48" s="7">
        <v>1.59</v>
      </c>
      <c r="G48" s="7">
        <v>1.73</v>
      </c>
      <c r="H48" s="7">
        <v>1.57</v>
      </c>
      <c r="I48" s="7">
        <v>1.75</v>
      </c>
      <c r="J48" s="7">
        <v>1.54</v>
      </c>
      <c r="K48" s="7">
        <v>1.78</v>
      </c>
      <c r="L48" s="7">
        <v>1.52</v>
      </c>
      <c r="M48" s="7">
        <v>1.8</v>
      </c>
      <c r="N48" s="7">
        <v>1.49</v>
      </c>
      <c r="O48" s="7">
        <v>1.83</v>
      </c>
      <c r="P48" s="7">
        <v>1.47</v>
      </c>
      <c r="Q48" s="7">
        <v>1.85</v>
      </c>
      <c r="R48" s="7">
        <v>1.44</v>
      </c>
      <c r="S48" s="7">
        <v>1.88</v>
      </c>
      <c r="T48" s="7">
        <v>1.42</v>
      </c>
      <c r="U48" s="7">
        <v>1.91</v>
      </c>
    </row>
    <row r="49" spans="1:21" ht="14.4" thickBot="1">
      <c r="A49" s="7">
        <v>95</v>
      </c>
      <c r="B49" s="7">
        <v>1.64</v>
      </c>
      <c r="C49" s="7">
        <v>1.69</v>
      </c>
      <c r="D49" s="7">
        <v>1.62</v>
      </c>
      <c r="E49" s="7">
        <v>1.71</v>
      </c>
      <c r="F49" s="7">
        <v>1.6</v>
      </c>
      <c r="G49" s="7">
        <v>1.73</v>
      </c>
      <c r="H49" s="7">
        <v>1.58</v>
      </c>
      <c r="I49" s="7">
        <v>1.75</v>
      </c>
      <c r="J49" s="7">
        <v>1.56</v>
      </c>
      <c r="K49" s="7">
        <v>1.78</v>
      </c>
      <c r="L49" s="7">
        <v>1.54</v>
      </c>
      <c r="M49" s="7">
        <v>1.8</v>
      </c>
      <c r="N49" s="7">
        <v>1.51</v>
      </c>
      <c r="O49" s="7">
        <v>1.83</v>
      </c>
      <c r="P49" s="7">
        <v>1.49</v>
      </c>
      <c r="Q49" s="7">
        <v>1.85</v>
      </c>
      <c r="R49" s="7">
        <v>1.46</v>
      </c>
      <c r="S49" s="7">
        <v>1.88</v>
      </c>
      <c r="T49" s="7">
        <v>1.44</v>
      </c>
      <c r="U49" s="7">
        <v>1.9</v>
      </c>
    </row>
    <row r="50" spans="1:21" ht="14.4" thickBot="1">
      <c r="A50" s="7">
        <v>100</v>
      </c>
      <c r="B50" s="7">
        <v>1.65</v>
      </c>
      <c r="C50" s="7">
        <v>1.69</v>
      </c>
      <c r="D50" s="7">
        <v>1.63</v>
      </c>
      <c r="E50" s="7">
        <v>1.72</v>
      </c>
      <c r="F50" s="7">
        <v>1.61</v>
      </c>
      <c r="G50" s="7">
        <v>1.74</v>
      </c>
      <c r="H50" s="7">
        <v>1.59</v>
      </c>
      <c r="I50" s="7">
        <v>1.76</v>
      </c>
      <c r="J50" s="7">
        <v>1.57</v>
      </c>
      <c r="K50" s="7">
        <v>1.78</v>
      </c>
      <c r="L50" s="7">
        <v>1.55</v>
      </c>
      <c r="M50" s="7">
        <v>1.8</v>
      </c>
      <c r="N50" s="7">
        <v>1.53</v>
      </c>
      <c r="O50" s="7">
        <v>1.83</v>
      </c>
      <c r="P50" s="7">
        <v>1.51</v>
      </c>
      <c r="Q50" s="7">
        <v>1.85</v>
      </c>
      <c r="R50" s="7">
        <v>1.48</v>
      </c>
      <c r="S50" s="7">
        <v>1.87</v>
      </c>
      <c r="T50" s="7">
        <v>1.46</v>
      </c>
      <c r="U50" s="7">
        <v>1.9</v>
      </c>
    </row>
    <row r="51" spans="1:21" ht="14.4" thickBot="1">
      <c r="A51" s="7">
        <v>150</v>
      </c>
      <c r="B51" s="7">
        <v>1.72</v>
      </c>
      <c r="C51" s="7">
        <v>1.75</v>
      </c>
      <c r="D51" s="7">
        <v>1.71</v>
      </c>
      <c r="E51" s="7">
        <v>1.76</v>
      </c>
      <c r="F51" s="7">
        <v>1.69</v>
      </c>
      <c r="G51" s="7">
        <v>1.77</v>
      </c>
      <c r="H51" s="7">
        <v>1.68</v>
      </c>
      <c r="I51" s="7">
        <v>1.79</v>
      </c>
      <c r="J51" s="7">
        <v>1.66</v>
      </c>
      <c r="K51" s="7">
        <v>1.8</v>
      </c>
      <c r="L51" s="7">
        <v>1.65</v>
      </c>
      <c r="M51" s="7">
        <v>1.82</v>
      </c>
      <c r="N51" s="7">
        <v>1.64</v>
      </c>
      <c r="O51" s="7">
        <v>1.83</v>
      </c>
      <c r="P51" s="7">
        <v>1.62</v>
      </c>
      <c r="Q51" s="7">
        <v>1.85</v>
      </c>
      <c r="R51" s="7">
        <v>1.6</v>
      </c>
      <c r="S51" s="7">
        <v>1.86</v>
      </c>
      <c r="T51" s="7">
        <v>1.59</v>
      </c>
      <c r="U51" s="7">
        <v>1.88</v>
      </c>
    </row>
    <row r="52" spans="1:21" ht="14.4" thickBot="1">
      <c r="A52" s="7">
        <v>200</v>
      </c>
      <c r="B52" s="7">
        <v>1.73</v>
      </c>
      <c r="C52" s="7">
        <v>1.78</v>
      </c>
      <c r="D52" s="7">
        <v>1.75</v>
      </c>
      <c r="E52" s="7">
        <v>1.79</v>
      </c>
      <c r="F52" s="7">
        <v>1.73</v>
      </c>
      <c r="G52" s="7">
        <v>1.8</v>
      </c>
      <c r="H52" s="7">
        <v>1.73</v>
      </c>
      <c r="I52" s="7">
        <v>1.81</v>
      </c>
      <c r="J52" s="7">
        <v>1.72</v>
      </c>
      <c r="K52" s="7">
        <v>1.82</v>
      </c>
      <c r="L52" s="7">
        <v>1.71</v>
      </c>
      <c r="M52" s="7">
        <v>1.83</v>
      </c>
      <c r="N52" s="7">
        <v>1.7</v>
      </c>
      <c r="O52" s="7">
        <v>1.84</v>
      </c>
      <c r="P52" s="7">
        <v>1.69</v>
      </c>
      <c r="Q52" s="7">
        <v>1.85</v>
      </c>
      <c r="R52" s="7">
        <v>1.68</v>
      </c>
      <c r="S52" s="7">
        <v>1.86</v>
      </c>
      <c r="T52" s="7">
        <v>1.66</v>
      </c>
      <c r="U52" s="7">
        <v>1.87</v>
      </c>
    </row>
    <row r="55" spans="1:21">
      <c r="A55" s="2" t="s">
        <v>66</v>
      </c>
    </row>
    <row r="56" spans="1:21" ht="15.6">
      <c r="B56" s="1" t="s">
        <v>67</v>
      </c>
    </row>
    <row r="57" spans="1:21" ht="15.6">
      <c r="C57" s="1" t="s">
        <v>68</v>
      </c>
    </row>
    <row r="58" spans="1:21" ht="15.6">
      <c r="C58" s="1" t="s">
        <v>69</v>
      </c>
    </row>
    <row r="59" spans="1:21">
      <c r="C59" s="1" t="s">
        <v>65</v>
      </c>
    </row>
    <row r="60" spans="1:21" ht="13.8" thickBot="1"/>
    <row r="61" spans="1:21" ht="14.4" thickBot="1">
      <c r="A61" s="14"/>
      <c r="B61" s="206" t="s">
        <v>24</v>
      </c>
      <c r="C61" s="203"/>
      <c r="D61" s="202" t="s">
        <v>25</v>
      </c>
      <c r="E61" s="203"/>
      <c r="F61" s="202" t="s">
        <v>26</v>
      </c>
      <c r="G61" s="203"/>
      <c r="H61" s="202" t="s">
        <v>27</v>
      </c>
      <c r="I61" s="203"/>
      <c r="J61" s="202" t="s">
        <v>28</v>
      </c>
      <c r="K61" s="203"/>
      <c r="L61" s="202" t="s">
        <v>29</v>
      </c>
      <c r="M61" s="203"/>
      <c r="N61" s="202" t="s">
        <v>30</v>
      </c>
      <c r="O61" s="203"/>
      <c r="P61" s="202" t="s">
        <v>31</v>
      </c>
      <c r="Q61" s="203"/>
      <c r="R61" s="202" t="s">
        <v>32</v>
      </c>
      <c r="S61" s="203"/>
      <c r="T61" s="202" t="s">
        <v>33</v>
      </c>
      <c r="U61" s="203"/>
    </row>
    <row r="62" spans="1:21" ht="14.4" thickBot="1">
      <c r="A62" s="15" t="s">
        <v>34</v>
      </c>
      <c r="B62" s="16" t="s">
        <v>70</v>
      </c>
      <c r="C62" s="16" t="s">
        <v>71</v>
      </c>
      <c r="D62" s="16" t="s">
        <v>70</v>
      </c>
      <c r="E62" s="16" t="s">
        <v>71</v>
      </c>
      <c r="F62" s="16" t="s">
        <v>70</v>
      </c>
      <c r="G62" s="16" t="s">
        <v>71</v>
      </c>
      <c r="H62" s="16" t="s">
        <v>70</v>
      </c>
      <c r="I62" s="16" t="s">
        <v>71</v>
      </c>
      <c r="J62" s="16" t="s">
        <v>70</v>
      </c>
      <c r="K62" s="16" t="s">
        <v>71</v>
      </c>
      <c r="L62" s="16" t="s">
        <v>70</v>
      </c>
      <c r="M62" s="16" t="s">
        <v>71</v>
      </c>
      <c r="N62" s="16" t="s">
        <v>70</v>
      </c>
      <c r="O62" s="16" t="s">
        <v>71</v>
      </c>
      <c r="P62" s="16" t="s">
        <v>70</v>
      </c>
      <c r="Q62" s="16" t="s">
        <v>71</v>
      </c>
      <c r="R62" s="16" t="s">
        <v>70</v>
      </c>
      <c r="S62" s="16" t="s">
        <v>71</v>
      </c>
      <c r="T62" s="16" t="s">
        <v>70</v>
      </c>
      <c r="U62" s="16" t="s">
        <v>71</v>
      </c>
    </row>
    <row r="63" spans="1:21" ht="14.4" thickBot="1">
      <c r="A63" s="15">
        <v>15</v>
      </c>
      <c r="B63" s="16">
        <v>2.92</v>
      </c>
      <c r="C63" s="16">
        <v>2.64</v>
      </c>
      <c r="D63" s="16">
        <v>3.05</v>
      </c>
      <c r="E63" s="16">
        <v>2.46</v>
      </c>
      <c r="F63" s="16">
        <v>3.18</v>
      </c>
      <c r="G63" s="16">
        <v>2.25</v>
      </c>
      <c r="H63" s="16">
        <v>3.31</v>
      </c>
      <c r="I63" s="16">
        <v>2.0299999999999998</v>
      </c>
      <c r="J63" s="16">
        <v>3.44</v>
      </c>
      <c r="K63" s="16">
        <v>1.79</v>
      </c>
      <c r="L63" s="16">
        <v>3.55</v>
      </c>
      <c r="M63" s="16">
        <v>1.53</v>
      </c>
      <c r="N63" s="16">
        <v>3.66</v>
      </c>
      <c r="O63" s="16">
        <v>1.27</v>
      </c>
      <c r="P63" s="16">
        <v>3.75</v>
      </c>
      <c r="Q63" s="16">
        <v>1.02</v>
      </c>
      <c r="R63" s="16">
        <v>3.83</v>
      </c>
      <c r="S63" s="16">
        <v>0.78</v>
      </c>
      <c r="T63" s="16">
        <v>3.89</v>
      </c>
      <c r="U63" s="16">
        <v>0.56000000000000005</v>
      </c>
    </row>
    <row r="64" spans="1:21" ht="14.4" thickBot="1">
      <c r="A64" s="15">
        <v>16</v>
      </c>
      <c r="B64" s="16">
        <v>2.9</v>
      </c>
      <c r="C64" s="16">
        <v>2.63</v>
      </c>
      <c r="D64" s="16">
        <v>3.02</v>
      </c>
      <c r="E64" s="16">
        <v>2.46</v>
      </c>
      <c r="F64" s="16">
        <v>3.14</v>
      </c>
      <c r="G64" s="16">
        <v>2.27</v>
      </c>
      <c r="H64" s="16">
        <v>3.26</v>
      </c>
      <c r="I64" s="16">
        <v>2.0699999999999998</v>
      </c>
      <c r="J64" s="16">
        <v>3.38</v>
      </c>
      <c r="K64" s="16">
        <v>1.85</v>
      </c>
      <c r="L64" s="16">
        <v>3.5</v>
      </c>
      <c r="M64" s="16">
        <v>1.6</v>
      </c>
      <c r="N64" s="16">
        <v>3.6</v>
      </c>
      <c r="O64" s="16">
        <v>1.38</v>
      </c>
      <c r="P64" s="16">
        <v>3.7</v>
      </c>
      <c r="Q64" s="16">
        <v>1.1399999999999999</v>
      </c>
      <c r="R64" s="16">
        <v>3.78</v>
      </c>
      <c r="S64" s="16">
        <v>0.91</v>
      </c>
      <c r="T64" s="16">
        <v>3.85</v>
      </c>
      <c r="U64" s="16">
        <v>0.7</v>
      </c>
    </row>
    <row r="65" spans="1:21" ht="14.4" thickBot="1">
      <c r="A65" s="15">
        <v>17</v>
      </c>
      <c r="B65" s="16">
        <v>2.87</v>
      </c>
      <c r="C65" s="16">
        <v>2.62</v>
      </c>
      <c r="D65" s="16">
        <v>2.98</v>
      </c>
      <c r="E65" s="16">
        <v>2.46</v>
      </c>
      <c r="F65" s="16">
        <v>3.1</v>
      </c>
      <c r="G65" s="16">
        <v>2.29</v>
      </c>
      <c r="H65" s="16">
        <v>3.22</v>
      </c>
      <c r="I65" s="16">
        <v>2.1</v>
      </c>
      <c r="J65" s="16">
        <v>3.33</v>
      </c>
      <c r="K65" s="16">
        <v>1.9</v>
      </c>
      <c r="L65" s="16">
        <v>3.45</v>
      </c>
      <c r="M65" s="16">
        <v>1.68</v>
      </c>
      <c r="N65" s="16">
        <v>3.55</v>
      </c>
      <c r="O65" s="16">
        <v>1.46</v>
      </c>
      <c r="P65" s="16">
        <v>3.64</v>
      </c>
      <c r="Q65" s="16">
        <v>1.24</v>
      </c>
      <c r="R65" s="16">
        <v>3.73</v>
      </c>
      <c r="S65" s="16">
        <v>1.03</v>
      </c>
      <c r="T65" s="16">
        <v>3.8</v>
      </c>
      <c r="U65" s="16">
        <v>0.8</v>
      </c>
    </row>
    <row r="66" spans="1:21" ht="14.4" thickBot="1">
      <c r="A66" s="15">
        <v>18</v>
      </c>
      <c r="B66" s="16">
        <v>2.84</v>
      </c>
      <c r="C66" s="16">
        <v>2.61</v>
      </c>
      <c r="D66" s="16">
        <v>2.95</v>
      </c>
      <c r="E66" s="16">
        <v>2.4700000000000002</v>
      </c>
      <c r="F66" s="16">
        <v>3.07</v>
      </c>
      <c r="G66" s="16">
        <v>2.31</v>
      </c>
      <c r="H66" s="16">
        <v>3.18</v>
      </c>
      <c r="I66" s="16">
        <v>2.13</v>
      </c>
      <c r="J66" s="16">
        <v>3.29</v>
      </c>
      <c r="K66" s="16">
        <v>1.94</v>
      </c>
      <c r="L66" s="16">
        <v>3.4</v>
      </c>
      <c r="M66" s="16">
        <v>1.74</v>
      </c>
      <c r="N66" s="16">
        <v>3.5</v>
      </c>
      <c r="O66" s="16">
        <v>1.54</v>
      </c>
      <c r="P66" s="16">
        <v>3.59</v>
      </c>
      <c r="Q66" s="16">
        <v>1.33</v>
      </c>
      <c r="R66" s="16">
        <v>3.68</v>
      </c>
      <c r="S66" s="16">
        <v>1.1299999999999999</v>
      </c>
      <c r="T66" s="16">
        <v>3.76</v>
      </c>
      <c r="U66" s="16">
        <v>0.93</v>
      </c>
    </row>
    <row r="67" spans="1:21" ht="14.4" thickBot="1">
      <c r="A67" s="15">
        <v>19</v>
      </c>
      <c r="B67" s="16">
        <v>2.82</v>
      </c>
      <c r="C67" s="16">
        <v>2.6</v>
      </c>
      <c r="D67" s="16">
        <v>2.92</v>
      </c>
      <c r="E67" s="16">
        <v>2.4700000000000002</v>
      </c>
      <c r="F67" s="16">
        <v>3.03</v>
      </c>
      <c r="G67" s="16">
        <v>2.3199999999999998</v>
      </c>
      <c r="H67" s="16">
        <v>3.14</v>
      </c>
      <c r="I67" s="16">
        <v>2.15</v>
      </c>
      <c r="J67" s="16">
        <v>3.25</v>
      </c>
      <c r="K67" s="16">
        <v>1.98</v>
      </c>
      <c r="L67" s="16">
        <v>3.35</v>
      </c>
      <c r="M67" s="16">
        <v>1.79</v>
      </c>
      <c r="N67" s="16">
        <v>3.54</v>
      </c>
      <c r="O67" s="16">
        <v>1.6</v>
      </c>
      <c r="P67" s="16">
        <v>3.54</v>
      </c>
      <c r="Q67" s="16">
        <v>1.41</v>
      </c>
      <c r="R67" s="16">
        <v>3.63</v>
      </c>
      <c r="S67" s="16">
        <v>1.22</v>
      </c>
      <c r="T67" s="16">
        <v>3.71</v>
      </c>
      <c r="U67" s="16">
        <v>1.03</v>
      </c>
    </row>
    <row r="68" spans="1:21" ht="14.4" thickBot="1">
      <c r="A68" s="15">
        <v>20</v>
      </c>
      <c r="B68" s="16">
        <v>2.8</v>
      </c>
      <c r="C68" s="16">
        <v>2.59</v>
      </c>
      <c r="D68" s="16">
        <v>2.9</v>
      </c>
      <c r="E68" s="16">
        <v>2.46</v>
      </c>
      <c r="F68" s="16">
        <v>3</v>
      </c>
      <c r="G68" s="16">
        <v>2.3199999999999998</v>
      </c>
      <c r="H68" s="16">
        <v>3.1</v>
      </c>
      <c r="I68" s="16">
        <v>2.17</v>
      </c>
      <c r="J68" s="16">
        <v>3.21</v>
      </c>
      <c r="K68" s="16">
        <v>2.0099999999999998</v>
      </c>
      <c r="L68" s="16">
        <v>3.31</v>
      </c>
      <c r="M68" s="16">
        <v>1.84</v>
      </c>
      <c r="N68" s="16">
        <v>3.4</v>
      </c>
      <c r="O68" s="16">
        <v>1.66</v>
      </c>
      <c r="P68" s="16">
        <v>3.5</v>
      </c>
      <c r="Q68" s="16">
        <v>1.48</v>
      </c>
      <c r="R68" s="16">
        <v>3.58</v>
      </c>
      <c r="S68" s="16">
        <v>1.3</v>
      </c>
      <c r="T68" s="16">
        <v>3.66</v>
      </c>
      <c r="U68" s="16">
        <v>1.1200000000000001</v>
      </c>
    </row>
    <row r="69" spans="1:21" ht="14.4" thickBot="1">
      <c r="A69" s="15">
        <v>21</v>
      </c>
      <c r="B69" s="16">
        <v>2.78</v>
      </c>
      <c r="C69" s="16">
        <v>2.58</v>
      </c>
      <c r="D69" s="16">
        <v>2.87</v>
      </c>
      <c r="E69" s="16">
        <v>2.46</v>
      </c>
      <c r="F69" s="16">
        <v>2.97</v>
      </c>
      <c r="G69" s="16">
        <v>2.33</v>
      </c>
      <c r="H69" s="16">
        <v>3.07</v>
      </c>
      <c r="I69" s="16">
        <v>2.19</v>
      </c>
      <c r="J69" s="16">
        <v>3.17</v>
      </c>
      <c r="K69" s="16">
        <v>2.04</v>
      </c>
      <c r="L69" s="16">
        <v>3.27</v>
      </c>
      <c r="M69" s="16">
        <v>1.88</v>
      </c>
      <c r="N69" s="16">
        <v>3.36</v>
      </c>
      <c r="O69" s="16">
        <v>1.71</v>
      </c>
      <c r="P69" s="16">
        <v>3.45</v>
      </c>
      <c r="Q69" s="16">
        <v>1.54</v>
      </c>
      <c r="R69" s="16">
        <v>3.54</v>
      </c>
      <c r="S69" s="16">
        <v>1.37</v>
      </c>
      <c r="T69" s="16">
        <v>3.62</v>
      </c>
      <c r="U69" s="16">
        <v>1.19</v>
      </c>
    </row>
    <row r="70" spans="1:21" ht="14.4" thickBot="1">
      <c r="A70" s="15">
        <v>22</v>
      </c>
      <c r="B70" s="16">
        <v>2.76</v>
      </c>
      <c r="C70" s="16">
        <v>2.57</v>
      </c>
      <c r="D70" s="16">
        <v>2.85</v>
      </c>
      <c r="E70" s="16">
        <v>2.46</v>
      </c>
      <c r="F70" s="16">
        <v>2.95</v>
      </c>
      <c r="G70" s="16">
        <v>2.34</v>
      </c>
      <c r="H70" s="16">
        <v>3.04</v>
      </c>
      <c r="I70" s="16">
        <v>2.2000000000000002</v>
      </c>
      <c r="J70" s="16">
        <v>3.14</v>
      </c>
      <c r="K70" s="16">
        <v>2.06</v>
      </c>
      <c r="L70" s="16">
        <v>3.23</v>
      </c>
      <c r="M70" s="16">
        <v>1.91</v>
      </c>
      <c r="N70" s="16">
        <v>3.32</v>
      </c>
      <c r="O70" s="16">
        <v>1.75</v>
      </c>
      <c r="P70" s="16">
        <v>3.41</v>
      </c>
      <c r="Q70" s="16">
        <v>1.59</v>
      </c>
      <c r="R70" s="16">
        <v>3.5</v>
      </c>
      <c r="S70" s="16">
        <v>1.43</v>
      </c>
      <c r="T70" s="16">
        <v>3.58</v>
      </c>
      <c r="U70" s="16">
        <v>1.27</v>
      </c>
    </row>
    <row r="71" spans="1:21" ht="14.4" thickBot="1">
      <c r="A71" s="15">
        <v>23</v>
      </c>
      <c r="B71" s="16">
        <v>2.74</v>
      </c>
      <c r="C71" s="16">
        <v>2.56</v>
      </c>
      <c r="D71" s="16">
        <v>2.83</v>
      </c>
      <c r="E71" s="16">
        <v>2.46</v>
      </c>
      <c r="F71" s="16">
        <v>2.92</v>
      </c>
      <c r="G71" s="16">
        <v>2.34</v>
      </c>
      <c r="H71" s="16">
        <v>3.01</v>
      </c>
      <c r="I71" s="16">
        <v>2.21</v>
      </c>
      <c r="J71" s="16">
        <v>3.1</v>
      </c>
      <c r="K71" s="16">
        <v>2.08</v>
      </c>
      <c r="L71" s="16">
        <v>3.2</v>
      </c>
      <c r="M71" s="16">
        <v>1.94</v>
      </c>
      <c r="N71" s="16">
        <v>3.29</v>
      </c>
      <c r="O71" s="16">
        <v>1.79</v>
      </c>
      <c r="P71" s="16">
        <v>3.37</v>
      </c>
      <c r="Q71" s="16">
        <v>1.64</v>
      </c>
      <c r="R71" s="16">
        <v>3.46</v>
      </c>
      <c r="S71" s="16">
        <v>1.49</v>
      </c>
      <c r="T71" s="16">
        <v>3.54</v>
      </c>
      <c r="U71" s="16">
        <v>1.33</v>
      </c>
    </row>
    <row r="72" spans="1:21" ht="14.4" thickBot="1">
      <c r="A72" s="15">
        <v>24</v>
      </c>
      <c r="B72" s="16">
        <v>2.73</v>
      </c>
      <c r="C72" s="16">
        <v>2.5499999999999998</v>
      </c>
      <c r="D72" s="16">
        <v>2.81</v>
      </c>
      <c r="E72" s="16">
        <v>2.4500000000000002</v>
      </c>
      <c r="F72" s="16">
        <v>2.9</v>
      </c>
      <c r="G72" s="16">
        <v>2.34</v>
      </c>
      <c r="H72" s="16">
        <v>2.99</v>
      </c>
      <c r="I72" s="16">
        <v>2.2200000000000002</v>
      </c>
      <c r="J72" s="16">
        <v>3.07</v>
      </c>
      <c r="K72" s="16">
        <v>2.1</v>
      </c>
      <c r="L72" s="16">
        <v>3.16</v>
      </c>
      <c r="M72" s="16">
        <v>1.97</v>
      </c>
      <c r="N72" s="16">
        <v>3.25</v>
      </c>
      <c r="O72" s="16">
        <v>1.83</v>
      </c>
      <c r="P72" s="16">
        <v>3.33</v>
      </c>
      <c r="Q72" s="16">
        <v>1.68</v>
      </c>
      <c r="R72" s="16">
        <v>3.42</v>
      </c>
      <c r="S72" s="16">
        <v>1.54</v>
      </c>
      <c r="T72" s="16">
        <v>3.49</v>
      </c>
      <c r="U72" s="16">
        <v>1.39</v>
      </c>
    </row>
    <row r="73" spans="1:21" ht="14.4" thickBot="1">
      <c r="A73" s="15">
        <v>25</v>
      </c>
      <c r="B73" s="16">
        <v>2.71</v>
      </c>
      <c r="C73" s="16">
        <v>2.5499999999999998</v>
      </c>
      <c r="D73" s="16">
        <v>2.79</v>
      </c>
      <c r="E73" s="16">
        <v>2.4500000000000002</v>
      </c>
      <c r="F73" s="16">
        <v>2.88</v>
      </c>
      <c r="G73" s="16">
        <v>2.34</v>
      </c>
      <c r="H73" s="16">
        <v>2.96</v>
      </c>
      <c r="I73" s="16">
        <v>2.23</v>
      </c>
      <c r="J73" s="16">
        <v>3.05</v>
      </c>
      <c r="K73" s="16">
        <v>2.11</v>
      </c>
      <c r="L73" s="16">
        <v>3.13</v>
      </c>
      <c r="M73" s="16">
        <v>1.99</v>
      </c>
      <c r="N73" s="16">
        <v>3.22</v>
      </c>
      <c r="O73" s="16">
        <v>1.86</v>
      </c>
      <c r="P73" s="16">
        <v>3.3</v>
      </c>
      <c r="Q73" s="16">
        <v>1.72</v>
      </c>
      <c r="R73" s="16">
        <v>3.38</v>
      </c>
      <c r="S73" s="16">
        <v>1.58</v>
      </c>
      <c r="T73" s="16">
        <v>3.46</v>
      </c>
      <c r="U73" s="16">
        <v>1.44</v>
      </c>
    </row>
    <row r="74" spans="1:21" ht="14.4" thickBot="1">
      <c r="A74" s="15">
        <v>26</v>
      </c>
      <c r="B74" s="16">
        <v>2.7</v>
      </c>
      <c r="C74" s="16">
        <v>2.54</v>
      </c>
      <c r="D74" s="16">
        <v>2.78</v>
      </c>
      <c r="E74" s="16">
        <v>2.4500000000000002</v>
      </c>
      <c r="F74" s="16">
        <v>2.86</v>
      </c>
      <c r="G74" s="16">
        <v>2.35</v>
      </c>
      <c r="H74" s="16">
        <v>2.94</v>
      </c>
      <c r="I74" s="16">
        <v>2.2400000000000002</v>
      </c>
      <c r="J74" s="16">
        <v>3.02</v>
      </c>
      <c r="K74" s="16">
        <v>2.12</v>
      </c>
      <c r="L74" s="16">
        <v>3.1</v>
      </c>
      <c r="M74" s="16">
        <v>2.0099999999999998</v>
      </c>
      <c r="N74" s="16">
        <v>3.18</v>
      </c>
      <c r="O74" s="16">
        <v>1.88</v>
      </c>
      <c r="P74" s="16">
        <v>3.27</v>
      </c>
      <c r="Q74" s="16">
        <v>1.75</v>
      </c>
      <c r="R74" s="16">
        <v>3.34</v>
      </c>
      <c r="S74" s="16">
        <v>1.62</v>
      </c>
      <c r="T74" s="16">
        <v>3.42</v>
      </c>
      <c r="U74" s="16">
        <v>1.49</v>
      </c>
    </row>
    <row r="75" spans="1:21" ht="14.4" thickBot="1">
      <c r="A75" s="15">
        <v>27</v>
      </c>
      <c r="B75" s="16">
        <v>2.68</v>
      </c>
      <c r="C75" s="16">
        <v>2.5299999999999998</v>
      </c>
      <c r="D75" s="16">
        <v>2.76</v>
      </c>
      <c r="E75" s="16">
        <v>2.44</v>
      </c>
      <c r="F75" s="16">
        <v>2.84</v>
      </c>
      <c r="G75" s="16">
        <v>2.35</v>
      </c>
      <c r="H75" s="16">
        <v>2.92</v>
      </c>
      <c r="I75" s="16">
        <v>2.2400000000000002</v>
      </c>
      <c r="J75" s="16">
        <v>2.99</v>
      </c>
      <c r="K75" s="16">
        <v>2.14</v>
      </c>
      <c r="L75" s="16">
        <v>3.08</v>
      </c>
      <c r="M75" s="16">
        <v>2.0299999999999998</v>
      </c>
      <c r="N75" s="16">
        <v>3.16</v>
      </c>
      <c r="O75" s="16">
        <v>1.91</v>
      </c>
      <c r="P75" s="16">
        <v>3.23</v>
      </c>
      <c r="Q75" s="16">
        <v>1.78</v>
      </c>
      <c r="R75" s="16">
        <v>3.31</v>
      </c>
      <c r="S75" s="16">
        <v>1.66</v>
      </c>
      <c r="T75" s="16">
        <v>3.38</v>
      </c>
      <c r="U75" s="16">
        <v>1.53</v>
      </c>
    </row>
    <row r="76" spans="1:21" ht="14.4" thickBot="1">
      <c r="A76" s="15">
        <v>28</v>
      </c>
      <c r="B76" s="16">
        <v>2.67</v>
      </c>
      <c r="C76" s="16">
        <v>2.52</v>
      </c>
      <c r="D76" s="16">
        <v>2.74</v>
      </c>
      <c r="E76" s="16">
        <v>2.44</v>
      </c>
      <c r="F76" s="16">
        <v>2.82</v>
      </c>
      <c r="G76" s="16">
        <v>2.35</v>
      </c>
      <c r="H76" s="16">
        <v>2.9</v>
      </c>
      <c r="I76" s="16">
        <v>2.25</v>
      </c>
      <c r="J76" s="16">
        <v>2.97</v>
      </c>
      <c r="K76" s="16">
        <v>2.15</v>
      </c>
      <c r="L76" s="16">
        <v>3.05</v>
      </c>
      <c r="M76" s="16">
        <v>2.04</v>
      </c>
      <c r="N76" s="16">
        <v>3.13</v>
      </c>
      <c r="O76" s="16">
        <v>1.93</v>
      </c>
      <c r="P76" s="16">
        <v>3.2</v>
      </c>
      <c r="Q76" s="16">
        <v>1.81</v>
      </c>
      <c r="R76" s="16">
        <v>3.28</v>
      </c>
      <c r="S76" s="16">
        <v>1.69</v>
      </c>
      <c r="T76" s="16">
        <v>3.35</v>
      </c>
      <c r="U76" s="16">
        <v>1.57</v>
      </c>
    </row>
    <row r="77" spans="1:21" ht="14.4" thickBot="1">
      <c r="A77" s="15">
        <v>29</v>
      </c>
      <c r="B77" s="16">
        <v>2.66</v>
      </c>
      <c r="C77" s="16">
        <v>2.52</v>
      </c>
      <c r="D77" s="16">
        <v>2.73</v>
      </c>
      <c r="E77" s="16">
        <v>2.44</v>
      </c>
      <c r="F77" s="16">
        <v>2.8</v>
      </c>
      <c r="G77" s="16">
        <v>2.35</v>
      </c>
      <c r="H77" s="16">
        <v>2.88</v>
      </c>
      <c r="I77" s="16">
        <v>2.2599999999999998</v>
      </c>
      <c r="J77" s="16">
        <v>2.95</v>
      </c>
      <c r="K77" s="16">
        <v>2.16</v>
      </c>
      <c r="L77" s="16">
        <v>3.03</v>
      </c>
      <c r="M77" s="16">
        <v>2.06</v>
      </c>
      <c r="N77" s="16">
        <v>3.1</v>
      </c>
      <c r="O77" s="16">
        <v>1.95</v>
      </c>
      <c r="P77" s="16">
        <v>3.17</v>
      </c>
      <c r="Q77" s="16">
        <v>1.84</v>
      </c>
      <c r="R77" s="16">
        <v>3.25</v>
      </c>
      <c r="S77" s="16">
        <v>1.72</v>
      </c>
      <c r="T77" s="16">
        <v>3.32</v>
      </c>
      <c r="U77" s="16">
        <v>1.6</v>
      </c>
    </row>
    <row r="78" spans="1:21" ht="14.4" thickBot="1">
      <c r="A78" s="15">
        <v>30</v>
      </c>
      <c r="B78" s="16">
        <v>2.65</v>
      </c>
      <c r="C78" s="16">
        <v>2.5099999999999998</v>
      </c>
      <c r="D78" s="16">
        <v>2.72</v>
      </c>
      <c r="E78" s="16">
        <v>2.4300000000000002</v>
      </c>
      <c r="F78" s="16">
        <v>2.79</v>
      </c>
      <c r="G78" s="16">
        <v>2.35</v>
      </c>
      <c r="H78" s="16">
        <v>2.86</v>
      </c>
      <c r="I78" s="16">
        <v>2.2599999999999998</v>
      </c>
      <c r="J78" s="16">
        <v>2.93</v>
      </c>
      <c r="K78" s="16">
        <v>2.17</v>
      </c>
      <c r="L78" s="16">
        <v>3</v>
      </c>
      <c r="M78" s="16">
        <v>2.0699999999999998</v>
      </c>
      <c r="N78" s="16">
        <v>3.07</v>
      </c>
      <c r="O78" s="16">
        <v>1.97</v>
      </c>
      <c r="P78" s="16">
        <v>3.15</v>
      </c>
      <c r="Q78" s="16">
        <v>1.86</v>
      </c>
      <c r="R78" s="16">
        <v>3.22</v>
      </c>
      <c r="S78" s="16">
        <v>1.75</v>
      </c>
      <c r="T78" s="16">
        <v>3.29</v>
      </c>
      <c r="U78" s="16">
        <v>1.64</v>
      </c>
    </row>
    <row r="79" spans="1:21" ht="14.4" thickBot="1">
      <c r="A79" s="15">
        <v>31</v>
      </c>
      <c r="B79" s="16">
        <v>2.64</v>
      </c>
      <c r="C79" s="16">
        <v>2.5</v>
      </c>
      <c r="D79" s="16">
        <v>2.7</v>
      </c>
      <c r="E79" s="16">
        <v>2.4300000000000002</v>
      </c>
      <c r="F79" s="16">
        <v>2.77</v>
      </c>
      <c r="G79" s="16">
        <v>2.35</v>
      </c>
      <c r="H79" s="16">
        <v>2.84</v>
      </c>
      <c r="I79" s="16">
        <v>2.2599999999999998</v>
      </c>
      <c r="J79" s="16">
        <v>2.91</v>
      </c>
      <c r="K79" s="16">
        <v>2.17</v>
      </c>
      <c r="L79" s="16">
        <v>2.98</v>
      </c>
      <c r="M79" s="16">
        <v>2.08</v>
      </c>
      <c r="N79" s="16">
        <v>3.05</v>
      </c>
      <c r="O79" s="16">
        <v>1.98</v>
      </c>
      <c r="P79" s="16">
        <v>3.12</v>
      </c>
      <c r="Q79" s="16">
        <v>1.88</v>
      </c>
      <c r="R79" s="16">
        <v>3.19</v>
      </c>
      <c r="S79" s="16">
        <v>1.77</v>
      </c>
      <c r="T79" s="16">
        <v>3.26</v>
      </c>
      <c r="U79" s="16">
        <v>1.67</v>
      </c>
    </row>
    <row r="80" spans="1:21" ht="14.4" thickBot="1">
      <c r="A80" s="15">
        <v>32</v>
      </c>
      <c r="B80" s="16">
        <v>2.63</v>
      </c>
      <c r="C80" s="16">
        <v>2.5</v>
      </c>
      <c r="D80" s="16">
        <v>2.69</v>
      </c>
      <c r="E80" s="16">
        <v>2.4300000000000002</v>
      </c>
      <c r="F80" s="16">
        <v>2.76</v>
      </c>
      <c r="G80" s="16">
        <v>2.35</v>
      </c>
      <c r="H80" s="16">
        <v>2.82</v>
      </c>
      <c r="I80" s="16">
        <v>2.27</v>
      </c>
      <c r="J80" s="16">
        <v>2.89</v>
      </c>
      <c r="K80" s="16">
        <v>2.1800000000000002</v>
      </c>
      <c r="L80" s="16">
        <v>2.96</v>
      </c>
      <c r="M80" s="16">
        <v>2.09</v>
      </c>
      <c r="N80" s="16">
        <v>3.03</v>
      </c>
      <c r="O80" s="16">
        <v>2</v>
      </c>
      <c r="P80" s="16">
        <v>3.1</v>
      </c>
      <c r="Q80" s="16">
        <v>1.9</v>
      </c>
      <c r="R80" s="16">
        <v>3.16</v>
      </c>
      <c r="S80" s="16">
        <v>1.8</v>
      </c>
      <c r="T80" s="16">
        <v>3.23</v>
      </c>
      <c r="U80" s="16">
        <v>1.69</v>
      </c>
    </row>
    <row r="81" spans="1:21" ht="14.4" thickBot="1">
      <c r="A81" s="15">
        <v>33</v>
      </c>
      <c r="B81" s="16">
        <v>2.62</v>
      </c>
      <c r="C81" s="16">
        <v>2.4900000000000002</v>
      </c>
      <c r="D81" s="16">
        <v>2.68</v>
      </c>
      <c r="E81" s="16">
        <v>2.42</v>
      </c>
      <c r="F81" s="16">
        <v>2.74</v>
      </c>
      <c r="G81" s="16">
        <v>2.35</v>
      </c>
      <c r="H81" s="16">
        <v>2.81</v>
      </c>
      <c r="I81" s="16">
        <v>2.27</v>
      </c>
      <c r="J81" s="16">
        <v>2.87</v>
      </c>
      <c r="K81" s="16">
        <v>2.19</v>
      </c>
      <c r="L81" s="16">
        <v>2.94</v>
      </c>
      <c r="M81" s="16">
        <v>2.1</v>
      </c>
      <c r="N81" s="16">
        <v>3.01</v>
      </c>
      <c r="O81" s="16">
        <v>2.0099999999999998</v>
      </c>
      <c r="P81" s="16">
        <v>3.07</v>
      </c>
      <c r="Q81" s="16">
        <v>1.92</v>
      </c>
      <c r="R81" s="16">
        <v>3.14</v>
      </c>
      <c r="S81" s="16">
        <v>1.82</v>
      </c>
      <c r="T81" s="16">
        <v>3.21</v>
      </c>
      <c r="U81" s="16">
        <v>1.72</v>
      </c>
    </row>
    <row r="82" spans="1:21" ht="14.4" thickBot="1">
      <c r="A82" s="15">
        <v>34</v>
      </c>
      <c r="B82" s="16">
        <v>2.61</v>
      </c>
      <c r="C82" s="16">
        <v>2.4900000000000002</v>
      </c>
      <c r="D82" s="16">
        <v>2.67</v>
      </c>
      <c r="E82" s="16">
        <v>2.42</v>
      </c>
      <c r="F82" s="16">
        <v>2.73</v>
      </c>
      <c r="G82" s="16">
        <v>2.35</v>
      </c>
      <c r="H82" s="16">
        <v>2.79</v>
      </c>
      <c r="I82" s="16">
        <v>2.27</v>
      </c>
      <c r="J82" s="16">
        <v>2.85</v>
      </c>
      <c r="K82" s="16">
        <v>2.19</v>
      </c>
      <c r="L82" s="16">
        <v>2.92</v>
      </c>
      <c r="M82" s="16">
        <v>2.11</v>
      </c>
      <c r="N82" s="16">
        <v>2.99</v>
      </c>
      <c r="O82" s="16">
        <v>2.02</v>
      </c>
      <c r="P82" s="16">
        <v>3.05</v>
      </c>
      <c r="Q82" s="16">
        <v>1.93</v>
      </c>
      <c r="R82" s="16">
        <v>3.12</v>
      </c>
      <c r="S82" s="16">
        <v>1.84</v>
      </c>
      <c r="T82" s="16">
        <v>3.18</v>
      </c>
      <c r="U82" s="16">
        <v>1.74</v>
      </c>
    </row>
    <row r="83" spans="1:21" ht="14.4" thickBot="1">
      <c r="A83" s="15">
        <v>35</v>
      </c>
      <c r="B83" s="16">
        <v>2.6</v>
      </c>
      <c r="C83" s="16">
        <v>2.48</v>
      </c>
      <c r="D83" s="16">
        <v>2.66</v>
      </c>
      <c r="E83" s="16">
        <v>2.42</v>
      </c>
      <c r="F83" s="16">
        <v>2.72</v>
      </c>
      <c r="G83" s="16">
        <v>2.35</v>
      </c>
      <c r="H83" s="16">
        <v>2.78</v>
      </c>
      <c r="I83" s="16">
        <v>2.27</v>
      </c>
      <c r="J83" s="16">
        <v>2.84</v>
      </c>
      <c r="K83" s="16">
        <v>2.2000000000000002</v>
      </c>
      <c r="L83" s="16">
        <v>2.9</v>
      </c>
      <c r="M83" s="16">
        <v>2.12</v>
      </c>
      <c r="N83" s="16">
        <v>2.97</v>
      </c>
      <c r="O83" s="16">
        <v>2.0299999999999998</v>
      </c>
      <c r="P83" s="16">
        <v>3.03</v>
      </c>
      <c r="Q83" s="16">
        <v>1.95</v>
      </c>
      <c r="R83" s="16">
        <v>3.09</v>
      </c>
      <c r="S83" s="16">
        <v>1.86</v>
      </c>
      <c r="T83" s="16">
        <v>3.16</v>
      </c>
      <c r="U83" s="16">
        <v>1.76</v>
      </c>
    </row>
    <row r="84" spans="1:21" ht="14.4" thickBot="1">
      <c r="A84" s="15">
        <v>36</v>
      </c>
      <c r="B84" s="16">
        <v>2.59</v>
      </c>
      <c r="C84" s="16">
        <v>2.48</v>
      </c>
      <c r="D84" s="16">
        <v>2.65</v>
      </c>
      <c r="E84" s="16">
        <v>2.41</v>
      </c>
      <c r="F84" s="16">
        <v>2.71</v>
      </c>
      <c r="G84" s="16">
        <v>2.35</v>
      </c>
      <c r="H84" s="16">
        <v>2.76</v>
      </c>
      <c r="I84" s="16">
        <v>2.27</v>
      </c>
      <c r="J84" s="16">
        <v>2.82</v>
      </c>
      <c r="K84" s="16">
        <v>2.2000000000000002</v>
      </c>
      <c r="L84" s="16">
        <v>2.89</v>
      </c>
      <c r="M84" s="16">
        <v>2.12</v>
      </c>
      <c r="N84" s="16">
        <v>2.95</v>
      </c>
      <c r="O84" s="16">
        <v>2.04</v>
      </c>
      <c r="P84" s="16">
        <v>3.01</v>
      </c>
      <c r="Q84" s="16">
        <v>1.96</v>
      </c>
      <c r="R84" s="16">
        <v>3.07</v>
      </c>
      <c r="S84" s="16">
        <v>1.87</v>
      </c>
      <c r="T84" s="16">
        <v>3.13</v>
      </c>
      <c r="U84" s="16">
        <v>1.78</v>
      </c>
    </row>
    <row r="85" spans="1:21" ht="14.4" thickBot="1">
      <c r="A85" s="15">
        <v>37</v>
      </c>
      <c r="B85" s="16">
        <v>2.58</v>
      </c>
      <c r="C85" s="16">
        <v>2.4700000000000002</v>
      </c>
      <c r="D85" s="16">
        <v>2.64</v>
      </c>
      <c r="E85" s="16">
        <v>2.41</v>
      </c>
      <c r="F85" s="16">
        <v>2.69</v>
      </c>
      <c r="G85" s="16">
        <v>2.34</v>
      </c>
      <c r="H85" s="16">
        <v>2.75</v>
      </c>
      <c r="I85" s="16">
        <v>2.2799999999999998</v>
      </c>
      <c r="J85" s="16">
        <v>2.81</v>
      </c>
      <c r="K85" s="16">
        <v>2.2000000000000002</v>
      </c>
      <c r="L85" s="16">
        <v>2.87</v>
      </c>
      <c r="M85" s="16">
        <v>2.13</v>
      </c>
      <c r="N85" s="16">
        <v>2.93</v>
      </c>
      <c r="O85" s="16">
        <v>2.0499999999999998</v>
      </c>
      <c r="P85" s="16">
        <v>2.99</v>
      </c>
      <c r="Q85" s="16">
        <v>1.97</v>
      </c>
      <c r="R85" s="16">
        <v>3.05</v>
      </c>
      <c r="S85" s="16">
        <v>1.89</v>
      </c>
      <c r="T85" s="16">
        <v>3.11</v>
      </c>
      <c r="U85" s="16">
        <v>1.8</v>
      </c>
    </row>
    <row r="86" spans="1:21" ht="14.4" thickBot="1">
      <c r="A86" s="15">
        <v>38</v>
      </c>
      <c r="B86" s="16">
        <v>2.57</v>
      </c>
      <c r="C86" s="16">
        <v>2.46</v>
      </c>
      <c r="D86" s="16">
        <v>2.63</v>
      </c>
      <c r="E86" s="16">
        <v>2.41</v>
      </c>
      <c r="F86" s="16">
        <v>2.68</v>
      </c>
      <c r="G86" s="16">
        <v>2.34</v>
      </c>
      <c r="H86" s="16">
        <v>2.74</v>
      </c>
      <c r="I86" s="16">
        <v>2.2799999999999998</v>
      </c>
      <c r="J86" s="16">
        <v>2.79</v>
      </c>
      <c r="K86" s="16">
        <v>2.21</v>
      </c>
      <c r="L86" s="16">
        <v>2.85</v>
      </c>
      <c r="M86" s="16">
        <v>2.14</v>
      </c>
      <c r="N86" s="16">
        <v>2.91</v>
      </c>
      <c r="O86" s="16">
        <v>2.06</v>
      </c>
      <c r="P86" s="16">
        <v>2.97</v>
      </c>
      <c r="Q86" s="16">
        <v>1.98</v>
      </c>
      <c r="R86" s="16">
        <v>3.03</v>
      </c>
      <c r="S86" s="16">
        <v>1.9</v>
      </c>
      <c r="T86" s="16">
        <v>3.09</v>
      </c>
      <c r="U86" s="16">
        <v>1.82</v>
      </c>
    </row>
    <row r="87" spans="1:21" ht="14.4" thickBot="1">
      <c r="A87" s="15">
        <v>39</v>
      </c>
      <c r="B87" s="16">
        <v>2.57</v>
      </c>
      <c r="C87" s="16">
        <v>2.46</v>
      </c>
      <c r="D87" s="16">
        <v>2.62</v>
      </c>
      <c r="E87" s="16">
        <v>2.4</v>
      </c>
      <c r="F87" s="16">
        <v>2.67</v>
      </c>
      <c r="G87" s="16">
        <v>2.34</v>
      </c>
      <c r="H87" s="16">
        <v>2.73</v>
      </c>
      <c r="I87" s="16">
        <v>2.2799999999999998</v>
      </c>
      <c r="J87" s="16">
        <v>2.78</v>
      </c>
      <c r="K87" s="16">
        <v>2.21</v>
      </c>
      <c r="L87" s="16">
        <v>2.84</v>
      </c>
      <c r="M87" s="16">
        <v>2.14</v>
      </c>
      <c r="N87" s="16">
        <v>2.9</v>
      </c>
      <c r="O87" s="16">
        <v>2.0699999999999998</v>
      </c>
      <c r="P87" s="16">
        <v>2.95</v>
      </c>
      <c r="Q87" s="16">
        <v>1.99</v>
      </c>
      <c r="R87" s="16">
        <v>3.01</v>
      </c>
      <c r="S87" s="16">
        <v>1.92</v>
      </c>
      <c r="T87" s="16">
        <v>3.07</v>
      </c>
      <c r="U87" s="16">
        <v>1.84</v>
      </c>
    </row>
    <row r="88" spans="1:21" ht="14.4" thickBot="1">
      <c r="A88" s="15">
        <v>40</v>
      </c>
      <c r="B88" s="16">
        <v>2.56</v>
      </c>
      <c r="C88" s="16">
        <v>2.46</v>
      </c>
      <c r="D88" s="16">
        <v>2.61</v>
      </c>
      <c r="E88" s="16">
        <v>2.4</v>
      </c>
      <c r="F88" s="16">
        <v>2.66</v>
      </c>
      <c r="G88" s="16">
        <v>2.34</v>
      </c>
      <c r="H88" s="16">
        <v>2.71</v>
      </c>
      <c r="I88" s="16">
        <v>2.2799999999999998</v>
      </c>
      <c r="J88" s="16">
        <v>2.77</v>
      </c>
      <c r="K88" s="16">
        <v>2.21</v>
      </c>
      <c r="L88" s="16">
        <v>2.83</v>
      </c>
      <c r="M88" s="16">
        <v>2.15</v>
      </c>
      <c r="N88" s="16">
        <v>2.88</v>
      </c>
      <c r="O88" s="16">
        <v>2.08</v>
      </c>
      <c r="P88" s="16">
        <v>2.94</v>
      </c>
      <c r="Q88" s="16">
        <v>2</v>
      </c>
      <c r="R88" s="16">
        <v>2.99</v>
      </c>
      <c r="S88" s="16">
        <v>1.93</v>
      </c>
      <c r="T88" s="16">
        <v>3.05</v>
      </c>
      <c r="U88" s="16">
        <v>1.86</v>
      </c>
    </row>
    <row r="89" spans="1:21" ht="14.4" thickBot="1">
      <c r="A89" s="15">
        <v>45</v>
      </c>
      <c r="B89" s="16">
        <v>2.52</v>
      </c>
      <c r="C89" s="16">
        <v>2.4300000000000002</v>
      </c>
      <c r="D89" s="16">
        <v>2.57</v>
      </c>
      <c r="E89" s="16">
        <v>2.38</v>
      </c>
      <c r="F89" s="16">
        <v>2.62</v>
      </c>
      <c r="G89" s="16">
        <v>2.33</v>
      </c>
      <c r="H89" s="16">
        <v>2.66</v>
      </c>
      <c r="I89" s="16">
        <v>2.2799999999999998</v>
      </c>
      <c r="J89" s="16">
        <v>2.71</v>
      </c>
      <c r="K89" s="16">
        <v>2.2200000000000002</v>
      </c>
      <c r="L89" s="16">
        <v>2.76</v>
      </c>
      <c r="M89" s="16">
        <v>2.16</v>
      </c>
      <c r="N89" s="16">
        <v>2.81</v>
      </c>
      <c r="O89" s="16">
        <v>2.1</v>
      </c>
      <c r="P89" s="16">
        <v>2.86</v>
      </c>
      <c r="Q89" s="16">
        <v>2.04</v>
      </c>
      <c r="R89" s="16">
        <v>2.91</v>
      </c>
      <c r="S89" s="16">
        <v>2</v>
      </c>
      <c r="T89" s="16">
        <v>2.96</v>
      </c>
      <c r="U89" s="16">
        <v>1.91</v>
      </c>
    </row>
    <row r="90" spans="1:21" ht="14.4" thickBot="1">
      <c r="A90" s="15">
        <v>50</v>
      </c>
      <c r="B90" s="16">
        <v>2.5</v>
      </c>
      <c r="C90" s="16">
        <v>2.41</v>
      </c>
      <c r="D90" s="16">
        <v>2.54</v>
      </c>
      <c r="E90" s="16">
        <v>2.37</v>
      </c>
      <c r="F90" s="16">
        <v>2.58</v>
      </c>
      <c r="G90" s="16">
        <v>2.33</v>
      </c>
      <c r="H90" s="16">
        <v>2.62</v>
      </c>
      <c r="I90" s="16">
        <v>2.2799999999999998</v>
      </c>
      <c r="J90" s="16">
        <v>2.66</v>
      </c>
      <c r="K90" s="16">
        <v>2.23</v>
      </c>
      <c r="L90" s="16">
        <v>2.71</v>
      </c>
      <c r="M90" s="16">
        <v>2.1800000000000002</v>
      </c>
      <c r="N90" s="16">
        <v>2.75</v>
      </c>
      <c r="O90" s="16">
        <v>2.13</v>
      </c>
      <c r="P90" s="16">
        <v>2.8</v>
      </c>
      <c r="Q90" s="16">
        <v>2.0699999999999998</v>
      </c>
      <c r="R90" s="16">
        <v>2.84</v>
      </c>
      <c r="S90" s="16">
        <v>2.0099999999999998</v>
      </c>
      <c r="T90" s="16">
        <v>2.89</v>
      </c>
      <c r="U90" s="16">
        <v>1.96</v>
      </c>
    </row>
    <row r="91" spans="1:21" ht="14.4" thickBot="1">
      <c r="A91" s="15">
        <v>55</v>
      </c>
      <c r="B91" s="16">
        <v>2.4700000000000002</v>
      </c>
      <c r="C91" s="16">
        <v>2.4</v>
      </c>
      <c r="D91" s="16">
        <v>2.5099999999999998</v>
      </c>
      <c r="E91" s="16">
        <v>2.36</v>
      </c>
      <c r="F91" s="16">
        <v>2.5499999999999998</v>
      </c>
      <c r="G91" s="16">
        <v>2.3199999999999998</v>
      </c>
      <c r="H91" s="16">
        <v>2.59</v>
      </c>
      <c r="I91" s="16">
        <v>2.2799999999999998</v>
      </c>
      <c r="J91" s="16">
        <v>2.62</v>
      </c>
      <c r="K91" s="16">
        <v>2.23</v>
      </c>
      <c r="L91" s="16">
        <v>2.67</v>
      </c>
      <c r="M91" s="16">
        <v>2.19</v>
      </c>
      <c r="N91" s="16">
        <v>2.71</v>
      </c>
      <c r="O91" s="16">
        <v>2.14</v>
      </c>
      <c r="P91" s="16">
        <v>2.75</v>
      </c>
      <c r="Q91" s="16">
        <v>2.09</v>
      </c>
      <c r="R91" s="16">
        <v>2.79</v>
      </c>
      <c r="S91" s="16">
        <v>2.04</v>
      </c>
      <c r="T91" s="16">
        <v>2.83</v>
      </c>
      <c r="U91" s="16">
        <v>1.99</v>
      </c>
    </row>
    <row r="92" spans="1:21" ht="14.4" thickBot="1">
      <c r="A92" s="15">
        <v>60</v>
      </c>
      <c r="B92" s="16">
        <v>2.4500000000000002</v>
      </c>
      <c r="C92" s="16">
        <v>2.38</v>
      </c>
      <c r="D92" s="16">
        <v>2.4900000000000002</v>
      </c>
      <c r="E92" s="16">
        <v>2.35</v>
      </c>
      <c r="F92" s="16">
        <v>2.52</v>
      </c>
      <c r="G92" s="16">
        <v>2.31</v>
      </c>
      <c r="H92" s="16">
        <v>2.56</v>
      </c>
      <c r="I92" s="16">
        <v>2.27</v>
      </c>
      <c r="J92" s="16">
        <v>2.59</v>
      </c>
      <c r="K92" s="16">
        <v>2.23</v>
      </c>
      <c r="L92" s="16">
        <v>2.63</v>
      </c>
      <c r="M92" s="16">
        <v>2.19</v>
      </c>
      <c r="N92" s="16">
        <v>2.67</v>
      </c>
      <c r="O92" s="16">
        <v>2.15</v>
      </c>
      <c r="P92" s="16">
        <v>2.7</v>
      </c>
      <c r="Q92" s="16">
        <v>2.11</v>
      </c>
      <c r="R92" s="16">
        <v>2.74</v>
      </c>
      <c r="S92" s="16">
        <v>2.06</v>
      </c>
      <c r="T92" s="16">
        <v>2.78</v>
      </c>
      <c r="U92" s="16">
        <v>2.02</v>
      </c>
    </row>
    <row r="93" spans="1:21" ht="14.4" thickBot="1">
      <c r="A93" s="15">
        <v>65</v>
      </c>
      <c r="B93" s="16">
        <v>2.4300000000000002</v>
      </c>
      <c r="C93" s="16">
        <v>2.37</v>
      </c>
      <c r="D93" s="16">
        <v>2.46</v>
      </c>
      <c r="E93" s="16">
        <v>2.34</v>
      </c>
      <c r="F93" s="16">
        <v>2.5</v>
      </c>
      <c r="G93" s="16">
        <v>2.2999999999999998</v>
      </c>
      <c r="H93" s="16">
        <v>2.5299999999999998</v>
      </c>
      <c r="I93" s="16">
        <v>2.27</v>
      </c>
      <c r="J93" s="16">
        <v>2.56</v>
      </c>
      <c r="K93" s="16">
        <v>2.23</v>
      </c>
      <c r="L93" s="16">
        <v>2.6</v>
      </c>
      <c r="M93" s="16">
        <v>2.2000000000000002</v>
      </c>
      <c r="N93" s="16">
        <v>2.63</v>
      </c>
      <c r="O93" s="16">
        <v>2.16</v>
      </c>
      <c r="P93" s="16">
        <v>2.66</v>
      </c>
      <c r="Q93" s="16">
        <v>2.12</v>
      </c>
      <c r="R93" s="16">
        <v>2.7</v>
      </c>
      <c r="S93" s="16">
        <v>2.08</v>
      </c>
      <c r="T93" s="16">
        <v>2.73</v>
      </c>
      <c r="U93" s="16">
        <v>2.04</v>
      </c>
    </row>
    <row r="94" spans="1:21" ht="14.4" thickBot="1">
      <c r="A94" s="15">
        <v>70</v>
      </c>
      <c r="B94" s="16">
        <v>2.42</v>
      </c>
      <c r="C94" s="16">
        <v>2.36</v>
      </c>
      <c r="D94" s="16">
        <v>2.4500000000000002</v>
      </c>
      <c r="E94" s="16">
        <v>2.33</v>
      </c>
      <c r="F94" s="16">
        <v>2.48</v>
      </c>
      <c r="G94" s="16">
        <v>2.2999999999999998</v>
      </c>
      <c r="H94" s="16">
        <v>2.5099999999999998</v>
      </c>
      <c r="I94" s="16">
        <v>2.2599999999999998</v>
      </c>
      <c r="J94" s="16">
        <v>2.54</v>
      </c>
      <c r="K94" s="16">
        <v>2.23</v>
      </c>
      <c r="L94" s="16">
        <v>2.57</v>
      </c>
      <c r="M94" s="16">
        <v>2.2000000000000002</v>
      </c>
      <c r="N94" s="16">
        <v>2.6</v>
      </c>
      <c r="O94" s="16">
        <v>2.16</v>
      </c>
      <c r="P94" s="16">
        <v>2.63</v>
      </c>
      <c r="Q94" s="16">
        <v>2.13</v>
      </c>
      <c r="R94" s="16">
        <v>2.66</v>
      </c>
      <c r="S94" s="16">
        <v>2.09</v>
      </c>
      <c r="T94" s="16">
        <v>2.7</v>
      </c>
      <c r="U94" s="16">
        <v>2.0499999999999998</v>
      </c>
    </row>
    <row r="95" spans="1:21" ht="14.4" thickBot="1">
      <c r="A95" s="15">
        <v>75</v>
      </c>
      <c r="B95" s="16">
        <v>2.4</v>
      </c>
      <c r="C95" s="16">
        <v>2.35</v>
      </c>
      <c r="D95" s="16">
        <v>2.4300000000000002</v>
      </c>
      <c r="E95" s="16">
        <v>2.3199999999999998</v>
      </c>
      <c r="F95" s="16">
        <v>2.46</v>
      </c>
      <c r="G95" s="16">
        <v>2.29</v>
      </c>
      <c r="H95" s="16">
        <v>2.4900000000000002</v>
      </c>
      <c r="I95" s="16">
        <v>2.2599999999999998</v>
      </c>
      <c r="J95" s="16">
        <v>2.5099999999999998</v>
      </c>
      <c r="K95" s="16">
        <v>2.23</v>
      </c>
      <c r="L95" s="16">
        <v>2.54</v>
      </c>
      <c r="M95" s="16">
        <v>2.2000000000000002</v>
      </c>
      <c r="N95" s="16">
        <v>2.57</v>
      </c>
      <c r="O95" s="16">
        <v>2.17</v>
      </c>
      <c r="P95" s="16">
        <v>2.6</v>
      </c>
      <c r="Q95" s="16">
        <v>2.13</v>
      </c>
      <c r="R95" s="16">
        <v>2.63</v>
      </c>
      <c r="S95" s="16">
        <v>2.1</v>
      </c>
      <c r="T95" s="16">
        <v>2.66</v>
      </c>
      <c r="U95" s="16">
        <v>2.06</v>
      </c>
    </row>
    <row r="96" spans="1:21" ht="14.4" thickBot="1">
      <c r="A96" s="15">
        <v>80</v>
      </c>
      <c r="B96" s="16">
        <v>2.39</v>
      </c>
      <c r="C96" s="16">
        <v>2.34</v>
      </c>
      <c r="D96" s="16">
        <v>2.41</v>
      </c>
      <c r="E96" s="16">
        <v>2.31</v>
      </c>
      <c r="F96" s="16">
        <v>2.44</v>
      </c>
      <c r="G96" s="16">
        <v>2.2799999999999998</v>
      </c>
      <c r="H96" s="16">
        <v>2.4700000000000002</v>
      </c>
      <c r="I96" s="16">
        <v>2.2599999999999998</v>
      </c>
      <c r="J96" s="16">
        <v>2.4900000000000002</v>
      </c>
      <c r="K96" s="16">
        <v>2.23</v>
      </c>
      <c r="L96" s="16">
        <v>2.52</v>
      </c>
      <c r="M96" s="16">
        <v>2.2000000000000002</v>
      </c>
      <c r="N96" s="16">
        <v>2.5499999999999998</v>
      </c>
      <c r="O96" s="16">
        <v>2.17</v>
      </c>
      <c r="P96" s="16">
        <v>2.58</v>
      </c>
      <c r="Q96" s="16">
        <v>2.14</v>
      </c>
      <c r="R96" s="16">
        <v>2.6</v>
      </c>
      <c r="S96" s="16">
        <v>2.11</v>
      </c>
      <c r="T96" s="16">
        <v>2.63</v>
      </c>
      <c r="U96" s="16">
        <v>2.08</v>
      </c>
    </row>
    <row r="97" spans="1:21" ht="14.4" thickBot="1">
      <c r="A97" s="15">
        <v>85</v>
      </c>
      <c r="B97" s="16">
        <v>2.38</v>
      </c>
      <c r="C97" s="16">
        <v>2.33</v>
      </c>
      <c r="D97" s="16">
        <v>2.4</v>
      </c>
      <c r="E97" s="16">
        <v>2.2999999999999998</v>
      </c>
      <c r="F97" s="16">
        <v>2.4300000000000002</v>
      </c>
      <c r="G97" s="16">
        <v>2.2799999999999998</v>
      </c>
      <c r="H97" s="16">
        <v>2.4500000000000002</v>
      </c>
      <c r="I97" s="16">
        <v>2.25</v>
      </c>
      <c r="J97" s="16">
        <v>2.48</v>
      </c>
      <c r="K97" s="16">
        <v>2.23</v>
      </c>
      <c r="L97" s="16">
        <v>2.5</v>
      </c>
      <c r="M97" s="16">
        <v>2.2000000000000002</v>
      </c>
      <c r="N97" s="16">
        <v>2.5299999999999998</v>
      </c>
      <c r="O97" s="16">
        <v>2.17</v>
      </c>
      <c r="P97" s="16">
        <v>2.5499999999999998</v>
      </c>
      <c r="Q97" s="16">
        <v>2.14</v>
      </c>
      <c r="R97" s="16">
        <v>2.58</v>
      </c>
      <c r="S97" s="16">
        <v>2.11</v>
      </c>
      <c r="T97" s="16">
        <v>2.6</v>
      </c>
      <c r="U97" s="16">
        <v>2.08</v>
      </c>
    </row>
    <row r="98" spans="1:21" ht="14.4" thickBot="1">
      <c r="A98" s="15">
        <v>90</v>
      </c>
      <c r="B98" s="16">
        <v>2.37</v>
      </c>
      <c r="C98" s="16">
        <v>2.3199999999999998</v>
      </c>
      <c r="D98" s="16">
        <v>2.39</v>
      </c>
      <c r="E98" s="16">
        <v>2.2999999999999998</v>
      </c>
      <c r="F98" s="16">
        <v>2.41</v>
      </c>
      <c r="G98" s="16">
        <v>2.27</v>
      </c>
      <c r="H98" s="16">
        <v>2.4300000000000002</v>
      </c>
      <c r="I98" s="16">
        <v>2.25</v>
      </c>
      <c r="J98" s="16">
        <v>2.46</v>
      </c>
      <c r="K98" s="16">
        <v>2.2200000000000002</v>
      </c>
      <c r="L98" s="16">
        <v>2.48</v>
      </c>
      <c r="M98" s="16">
        <v>2.2000000000000002</v>
      </c>
      <c r="N98" s="16">
        <v>2.5099999999999998</v>
      </c>
      <c r="O98" s="16">
        <v>2.17</v>
      </c>
      <c r="P98" s="16">
        <v>2.5299999999999998</v>
      </c>
      <c r="Q98" s="16">
        <v>2.15</v>
      </c>
      <c r="R98" s="16">
        <v>2.56</v>
      </c>
      <c r="S98" s="16">
        <v>2.12</v>
      </c>
      <c r="T98" s="16">
        <v>2.58</v>
      </c>
      <c r="U98" s="16">
        <v>2.09</v>
      </c>
    </row>
    <row r="99" spans="1:21" ht="14.4" thickBot="1">
      <c r="A99" s="15">
        <v>95</v>
      </c>
      <c r="B99" s="16">
        <v>2.36</v>
      </c>
      <c r="C99" s="16">
        <v>2.31</v>
      </c>
      <c r="D99" s="16">
        <v>2.38</v>
      </c>
      <c r="E99" s="16">
        <v>2.29</v>
      </c>
      <c r="F99" s="16">
        <v>2.4</v>
      </c>
      <c r="G99" s="16">
        <v>2.27</v>
      </c>
      <c r="H99" s="16">
        <v>2.42</v>
      </c>
      <c r="I99" s="16">
        <v>2.25</v>
      </c>
      <c r="J99" s="16">
        <v>2.44</v>
      </c>
      <c r="K99" s="16">
        <v>2.2200000000000002</v>
      </c>
      <c r="L99" s="16">
        <v>2.46</v>
      </c>
      <c r="M99" s="16">
        <v>2.2000000000000002</v>
      </c>
      <c r="N99" s="16">
        <v>2.4900000000000002</v>
      </c>
      <c r="O99" s="16">
        <v>2.17</v>
      </c>
      <c r="P99" s="16">
        <v>2.5099999999999998</v>
      </c>
      <c r="Q99" s="16">
        <v>2.15</v>
      </c>
      <c r="R99" s="16">
        <v>2.54</v>
      </c>
      <c r="S99" s="16">
        <v>2.12</v>
      </c>
      <c r="T99" s="16">
        <v>2.56</v>
      </c>
      <c r="U99" s="16">
        <v>2.1</v>
      </c>
    </row>
    <row r="100" spans="1:21" ht="14.4" thickBot="1">
      <c r="A100" s="15">
        <v>100</v>
      </c>
      <c r="B100" s="16">
        <v>2.35</v>
      </c>
      <c r="C100" s="16">
        <v>2.31</v>
      </c>
      <c r="D100" s="16">
        <v>2.37</v>
      </c>
      <c r="E100" s="16">
        <v>2.2799999999999998</v>
      </c>
      <c r="F100" s="16">
        <v>2.39</v>
      </c>
      <c r="G100" s="16">
        <v>2.2599999999999998</v>
      </c>
      <c r="H100" s="16">
        <v>2.41</v>
      </c>
      <c r="I100" s="16">
        <v>2.2400000000000002</v>
      </c>
      <c r="J100" s="16">
        <v>2.4300000000000002</v>
      </c>
      <c r="K100" s="16">
        <v>2.2200000000000002</v>
      </c>
      <c r="L100" s="16">
        <v>2.4500000000000002</v>
      </c>
      <c r="M100" s="16">
        <v>2.2000000000000002</v>
      </c>
      <c r="N100" s="16">
        <v>2.4700000000000002</v>
      </c>
      <c r="O100" s="16">
        <v>2.17</v>
      </c>
      <c r="P100" s="16">
        <v>2.4900000000000002</v>
      </c>
      <c r="Q100" s="16">
        <v>2.15</v>
      </c>
      <c r="R100" s="16">
        <v>2.52</v>
      </c>
      <c r="S100" s="16">
        <v>2.13</v>
      </c>
      <c r="T100" s="16">
        <v>2.54</v>
      </c>
      <c r="U100" s="16">
        <v>2.1</v>
      </c>
    </row>
    <row r="101" spans="1:21" ht="14.4" thickBot="1">
      <c r="A101" s="15">
        <v>150</v>
      </c>
      <c r="B101" s="16">
        <v>2.2799999999999998</v>
      </c>
      <c r="C101" s="16">
        <v>2.25</v>
      </c>
      <c r="D101" s="16">
        <v>2.29</v>
      </c>
      <c r="E101" s="16">
        <v>2.2400000000000002</v>
      </c>
      <c r="F101" s="16">
        <v>2.31</v>
      </c>
      <c r="G101" s="16">
        <v>2.23</v>
      </c>
      <c r="H101" s="16">
        <v>2.3199999999999998</v>
      </c>
      <c r="I101" s="16">
        <v>2.21</v>
      </c>
      <c r="J101" s="16">
        <v>2.34</v>
      </c>
      <c r="K101" s="16">
        <v>2.2000000000000002</v>
      </c>
      <c r="L101" s="16">
        <v>2.35</v>
      </c>
      <c r="M101" s="16">
        <v>2.1800000000000002</v>
      </c>
      <c r="N101" s="16">
        <v>2.36</v>
      </c>
      <c r="O101" s="16">
        <v>2.17</v>
      </c>
      <c r="P101" s="16">
        <v>2.38</v>
      </c>
      <c r="Q101" s="16">
        <v>2.15</v>
      </c>
      <c r="R101" s="16">
        <v>2.4</v>
      </c>
      <c r="S101" s="16">
        <v>2.14</v>
      </c>
      <c r="T101" s="16">
        <v>2.41</v>
      </c>
      <c r="U101" s="16">
        <v>2.12</v>
      </c>
    </row>
    <row r="102" spans="1:21" ht="14.4" thickBot="1">
      <c r="A102" s="15">
        <v>200</v>
      </c>
      <c r="B102" s="16">
        <v>2.27</v>
      </c>
      <c r="C102" s="16">
        <v>2.2200000000000002</v>
      </c>
      <c r="D102" s="16">
        <v>2.25</v>
      </c>
      <c r="E102" s="16">
        <v>2.21</v>
      </c>
      <c r="F102" s="16">
        <v>2.27</v>
      </c>
      <c r="G102" s="16">
        <v>2.2000000000000002</v>
      </c>
      <c r="H102" s="16">
        <v>2.27</v>
      </c>
      <c r="I102" s="16">
        <v>2.19</v>
      </c>
      <c r="J102" s="16">
        <v>2.2799999999999998</v>
      </c>
      <c r="K102" s="16">
        <v>2.1800000000000002</v>
      </c>
      <c r="L102" s="16">
        <v>2.29</v>
      </c>
      <c r="M102" s="16">
        <v>2.17</v>
      </c>
      <c r="N102" s="16">
        <v>2.2999999999999998</v>
      </c>
      <c r="O102" s="16">
        <v>2.16</v>
      </c>
      <c r="P102" s="16">
        <v>2.31</v>
      </c>
      <c r="Q102" s="16">
        <v>2.15</v>
      </c>
      <c r="R102" s="16">
        <v>2.3199999999999998</v>
      </c>
      <c r="S102" s="16">
        <v>2.14</v>
      </c>
      <c r="T102" s="16">
        <v>2.34</v>
      </c>
      <c r="U102" s="16">
        <v>2.13</v>
      </c>
    </row>
  </sheetData>
  <sheetProtection sheet="1" objects="1" scenarios="1" formatCells="0"/>
  <mergeCells count="20">
    <mergeCell ref="R11:S11"/>
    <mergeCell ref="T11:U11"/>
    <mergeCell ref="J11:K11"/>
    <mergeCell ref="L11:M11"/>
    <mergeCell ref="N11:O11"/>
    <mergeCell ref="P11:Q11"/>
    <mergeCell ref="B11:C11"/>
    <mergeCell ref="D11:E11"/>
    <mergeCell ref="F11:G11"/>
    <mergeCell ref="H11:I11"/>
    <mergeCell ref="B61:C61"/>
    <mergeCell ref="D61:E61"/>
    <mergeCell ref="F61:G61"/>
    <mergeCell ref="H61:I61"/>
    <mergeCell ref="R61:S61"/>
    <mergeCell ref="T61:U61"/>
    <mergeCell ref="J61:K61"/>
    <mergeCell ref="L61:M61"/>
    <mergeCell ref="N61:O61"/>
    <mergeCell ref="P61:Q61"/>
  </mergeCells>
  <phoneticPr fontId="12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Feuil2"/>
  <dimension ref="A1:M40"/>
  <sheetViews>
    <sheetView workbookViewId="0">
      <selection activeCell="C2" sqref="C2:G3"/>
    </sheetView>
  </sheetViews>
  <sheetFormatPr baseColWidth="10" defaultRowHeight="13.2"/>
  <cols>
    <col min="1" max="1" width="13" style="53" customWidth="1"/>
    <col min="2" max="16384" width="11.5546875" style="53"/>
  </cols>
  <sheetData>
    <row r="1" spans="1:13" ht="19.2" customHeight="1"/>
    <row r="2" spans="1:13" ht="14.4">
      <c r="B2" s="52"/>
      <c r="C2" s="181" t="s">
        <v>148</v>
      </c>
      <c r="D2" s="181"/>
      <c r="E2" s="181"/>
      <c r="F2" s="181"/>
      <c r="G2" s="181"/>
    </row>
    <row r="3" spans="1:13" ht="14.4">
      <c r="B3" s="52"/>
      <c r="C3" s="181" t="s">
        <v>90</v>
      </c>
      <c r="D3" s="181"/>
      <c r="E3" s="181"/>
      <c r="F3" s="181"/>
      <c r="G3" s="181"/>
    </row>
    <row r="4" spans="1:13">
      <c r="B4" s="52"/>
      <c r="C4" s="51"/>
      <c r="D4" s="52"/>
      <c r="E4" s="52"/>
      <c r="F4" s="52"/>
      <c r="G4" s="52"/>
      <c r="I4" s="107" t="s">
        <v>22</v>
      </c>
    </row>
    <row r="5" spans="1:13">
      <c r="A5" s="51"/>
      <c r="B5" s="52"/>
      <c r="C5" s="52"/>
      <c r="D5" s="52"/>
      <c r="E5" s="52"/>
      <c r="F5" s="52"/>
      <c r="G5" s="52"/>
    </row>
    <row r="6" spans="1:13">
      <c r="A6" s="215" t="s">
        <v>14</v>
      </c>
      <c r="B6" s="140"/>
      <c r="C6" s="141"/>
      <c r="D6" s="141" t="s">
        <v>10</v>
      </c>
      <c r="E6" s="141"/>
      <c r="F6" s="141"/>
      <c r="G6" s="142"/>
      <c r="I6" s="94">
        <v>0.23</v>
      </c>
      <c r="J6" s="219" t="s">
        <v>149</v>
      </c>
    </row>
    <row r="7" spans="1:13">
      <c r="A7" s="216">
        <v>0</v>
      </c>
      <c r="B7" s="143">
        <v>1E-3</v>
      </c>
      <c r="C7" s="144">
        <v>5.0000000000000001E-3</v>
      </c>
      <c r="D7" s="145">
        <v>0.01</v>
      </c>
      <c r="E7" s="145">
        <v>0.02</v>
      </c>
      <c r="F7" s="145">
        <v>0.05</v>
      </c>
      <c r="G7" s="146">
        <v>0.1</v>
      </c>
      <c r="I7" s="63"/>
      <c r="J7" s="52"/>
      <c r="K7" s="52"/>
      <c r="L7" s="63"/>
    </row>
    <row r="8" spans="1:13">
      <c r="A8" s="217">
        <v>1</v>
      </c>
      <c r="B8" s="54">
        <v>0.99999870000000002</v>
      </c>
      <c r="C8" s="55">
        <v>0.999969</v>
      </c>
      <c r="D8" s="55">
        <v>0.99987000000000004</v>
      </c>
      <c r="E8" s="55">
        <v>0.99950000000000006</v>
      </c>
      <c r="F8" s="55">
        <v>0.99690000000000001</v>
      </c>
      <c r="G8" s="56">
        <v>0.98970000000000002</v>
      </c>
      <c r="I8" s="66">
        <v>0.05</v>
      </c>
      <c r="J8" s="68" t="s">
        <v>115</v>
      </c>
      <c r="K8" s="52"/>
      <c r="L8" s="63"/>
    </row>
    <row r="9" spans="1:13">
      <c r="A9" s="217">
        <v>2</v>
      </c>
      <c r="B9" s="54">
        <v>0.999</v>
      </c>
      <c r="C9" s="55">
        <v>0.995</v>
      </c>
      <c r="D9" s="55">
        <v>0.99</v>
      </c>
      <c r="E9" s="55">
        <v>0.98</v>
      </c>
      <c r="F9" s="55">
        <v>0.95</v>
      </c>
      <c r="G9" s="56">
        <v>0.9</v>
      </c>
      <c r="I9" s="67">
        <v>25</v>
      </c>
      <c r="J9" s="68" t="s">
        <v>89</v>
      </c>
      <c r="K9" s="52"/>
      <c r="L9" s="63"/>
    </row>
    <row r="10" spans="1:13">
      <c r="A10" s="217">
        <v>3</v>
      </c>
      <c r="B10" s="54">
        <v>0.99109999999999998</v>
      </c>
      <c r="C10" s="55">
        <v>0.97399999999999998</v>
      </c>
      <c r="D10" s="55">
        <v>0.9587</v>
      </c>
      <c r="E10" s="55">
        <v>0.93430000000000002</v>
      </c>
      <c r="F10" s="55">
        <v>0.87629999999999997</v>
      </c>
      <c r="G10" s="56">
        <v>0.8054</v>
      </c>
      <c r="I10" s="72">
        <f>IF(I8=0.1%,VLOOKUP(I9,PEAR,2),IF(I8=0.5%,VLOOKUP(I9,PEAR,3),IF(I8=1%,VLOOKUP(I9,PEAR,4),IF(I8=2%,VLOOKUP(I9,PEAR,5),IF(I8=5%,VLOOKUP(I9,PEAR,6),IF(I8=10%,VLOOKUP(I9,PEAR,7)))))))</f>
        <v>0.38090000000000002</v>
      </c>
      <c r="J10" s="68" t="s">
        <v>88</v>
      </c>
      <c r="K10" s="52"/>
      <c r="L10" s="65"/>
      <c r="M10" s="52"/>
    </row>
    <row r="11" spans="1:13">
      <c r="A11" s="217">
        <v>4</v>
      </c>
      <c r="B11" s="54">
        <v>0.97409999999999997</v>
      </c>
      <c r="C11" s="55">
        <v>0.94169999999999998</v>
      </c>
      <c r="D11" s="55">
        <v>0.91720000000000002</v>
      </c>
      <c r="E11" s="55">
        <v>0.88219999999999998</v>
      </c>
      <c r="F11" s="55">
        <v>0.81140000000000001</v>
      </c>
      <c r="G11" s="56">
        <v>0.72929999999999995</v>
      </c>
      <c r="L11" s="65"/>
    </row>
    <row r="12" spans="1:13">
      <c r="A12" s="217">
        <v>5</v>
      </c>
      <c r="B12" s="54">
        <v>0.95089999999999997</v>
      </c>
      <c r="C12" s="55">
        <v>0.90559999999999996</v>
      </c>
      <c r="D12" s="55">
        <v>0.87450000000000006</v>
      </c>
      <c r="E12" s="55">
        <v>0.83289999999999997</v>
      </c>
      <c r="F12" s="55">
        <v>0.75449999999999995</v>
      </c>
      <c r="G12" s="56">
        <v>0.6694</v>
      </c>
      <c r="I12" s="71" t="str">
        <f>IF(I6&gt;I10,"r est significatif au seuil choisi","r n'est pas significatif au seuil choisi")</f>
        <v>r n'est pas significatif au seuil choisi</v>
      </c>
    </row>
    <row r="13" spans="1:13">
      <c r="A13" s="217">
        <v>6</v>
      </c>
      <c r="B13" s="54">
        <v>0.92490000000000006</v>
      </c>
      <c r="C13" s="55">
        <v>0.87</v>
      </c>
      <c r="D13" s="55">
        <v>0.83430000000000004</v>
      </c>
      <c r="E13" s="55">
        <v>0.78869999999999996</v>
      </c>
      <c r="F13" s="55">
        <v>0.70669999999999999</v>
      </c>
      <c r="G13" s="56">
        <v>0.62150000000000005</v>
      </c>
    </row>
    <row r="14" spans="1:13">
      <c r="A14" s="217">
        <v>7</v>
      </c>
      <c r="B14" s="54">
        <v>0.89800000000000002</v>
      </c>
      <c r="C14" s="55">
        <v>0.83599999999999997</v>
      </c>
      <c r="D14" s="55">
        <v>0.79769999999999996</v>
      </c>
      <c r="E14" s="55">
        <v>0.74980000000000002</v>
      </c>
      <c r="F14" s="55">
        <v>0.66639999999999999</v>
      </c>
      <c r="G14" s="56">
        <v>0.58220000000000005</v>
      </c>
    </row>
    <row r="15" spans="1:13">
      <c r="A15" s="217">
        <v>8</v>
      </c>
      <c r="B15" s="54">
        <v>0.872</v>
      </c>
      <c r="C15" s="55">
        <v>0.80500000000000005</v>
      </c>
      <c r="D15" s="55">
        <v>0.76459999999999995</v>
      </c>
      <c r="E15" s="55">
        <v>0.71550000000000002</v>
      </c>
      <c r="F15" s="55">
        <v>0.63190000000000002</v>
      </c>
      <c r="G15" s="56">
        <v>0.5494</v>
      </c>
    </row>
    <row r="16" spans="1:13">
      <c r="A16" s="217">
        <v>9</v>
      </c>
      <c r="B16" s="54">
        <v>0.84699999999999998</v>
      </c>
      <c r="C16" s="55">
        <v>0.77600000000000002</v>
      </c>
      <c r="D16" s="55">
        <v>0.73480000000000001</v>
      </c>
      <c r="E16" s="55">
        <v>0.68510000000000004</v>
      </c>
      <c r="F16" s="55">
        <v>0.60209999999999997</v>
      </c>
      <c r="G16" s="56">
        <v>0.52139999999999997</v>
      </c>
    </row>
    <row r="17" spans="1:7">
      <c r="A17" s="217">
        <v>10</v>
      </c>
      <c r="B17" s="54">
        <v>0.82299999999999995</v>
      </c>
      <c r="C17" s="55">
        <v>0.75</v>
      </c>
      <c r="D17" s="55">
        <v>0.70789999999999997</v>
      </c>
      <c r="E17" s="55">
        <v>0.65810000000000002</v>
      </c>
      <c r="F17" s="55">
        <v>0.57599999999999996</v>
      </c>
      <c r="G17" s="56">
        <v>0.49730000000000002</v>
      </c>
    </row>
    <row r="18" spans="1:7">
      <c r="A18" s="217">
        <v>11</v>
      </c>
      <c r="B18" s="54">
        <v>0.80100000000000005</v>
      </c>
      <c r="C18" s="55">
        <v>0.72599999999999998</v>
      </c>
      <c r="D18" s="55">
        <v>0.6835</v>
      </c>
      <c r="E18" s="55">
        <v>0.63390000000000002</v>
      </c>
      <c r="F18" s="55">
        <v>0.55289999999999995</v>
      </c>
      <c r="G18" s="56">
        <v>0.47620000000000001</v>
      </c>
    </row>
    <row r="19" spans="1:7">
      <c r="A19" s="217">
        <v>12</v>
      </c>
      <c r="B19" s="54">
        <v>0.78</v>
      </c>
      <c r="C19" s="55">
        <v>0.70299999999999996</v>
      </c>
      <c r="D19" s="55">
        <v>0.66139999999999999</v>
      </c>
      <c r="E19" s="55">
        <v>0.61199999999999999</v>
      </c>
      <c r="F19" s="55">
        <v>0.53239999999999998</v>
      </c>
      <c r="G19" s="56">
        <v>0.45750000000000002</v>
      </c>
    </row>
    <row r="20" spans="1:7">
      <c r="A20" s="217">
        <v>13</v>
      </c>
      <c r="B20" s="54">
        <v>0.76</v>
      </c>
      <c r="C20" s="55">
        <v>0.68300000000000005</v>
      </c>
      <c r="D20" s="55">
        <v>0.6411</v>
      </c>
      <c r="E20" s="55">
        <v>0.59230000000000005</v>
      </c>
      <c r="F20" s="55">
        <v>0.51390000000000002</v>
      </c>
      <c r="G20" s="56">
        <v>0.44090000000000001</v>
      </c>
    </row>
    <row r="21" spans="1:7">
      <c r="A21" s="217">
        <v>14</v>
      </c>
      <c r="B21" s="54">
        <v>0.74199999999999999</v>
      </c>
      <c r="C21" s="55">
        <v>0.66400000000000003</v>
      </c>
      <c r="D21" s="55">
        <v>0.62260000000000004</v>
      </c>
      <c r="E21" s="55">
        <v>0.57420000000000004</v>
      </c>
      <c r="F21" s="55">
        <v>0.49730000000000002</v>
      </c>
      <c r="G21" s="56">
        <v>0.4259</v>
      </c>
    </row>
    <row r="22" spans="1:7">
      <c r="A22" s="217">
        <v>15</v>
      </c>
      <c r="B22" s="54">
        <v>0.72499999999999998</v>
      </c>
      <c r="C22" s="55">
        <v>0.64700000000000002</v>
      </c>
      <c r="D22" s="55">
        <v>0.60550000000000004</v>
      </c>
      <c r="E22" s="55">
        <v>0.55769999999999997</v>
      </c>
      <c r="F22" s="55">
        <v>0.48209999999999997</v>
      </c>
      <c r="G22" s="56">
        <v>0.41239999999999999</v>
      </c>
    </row>
    <row r="23" spans="1:7">
      <c r="A23" s="217">
        <v>16</v>
      </c>
      <c r="B23" s="54">
        <v>0.70799999999999996</v>
      </c>
      <c r="C23" s="55">
        <v>0.63100000000000001</v>
      </c>
      <c r="D23" s="55">
        <v>0.5897</v>
      </c>
      <c r="E23" s="55">
        <v>0.54249999999999998</v>
      </c>
      <c r="F23" s="55">
        <v>0.48630000000000001</v>
      </c>
      <c r="G23" s="56">
        <v>0.4</v>
      </c>
    </row>
    <row r="24" spans="1:7">
      <c r="A24" s="217">
        <v>17</v>
      </c>
      <c r="B24" s="54">
        <v>0.69299999999999995</v>
      </c>
      <c r="C24" s="55">
        <v>0.61599999999999999</v>
      </c>
      <c r="D24" s="55">
        <v>0.57509999999999994</v>
      </c>
      <c r="E24" s="55">
        <v>0.52849999999999997</v>
      </c>
      <c r="F24" s="55">
        <v>0.45550000000000002</v>
      </c>
      <c r="G24" s="56">
        <v>0.38869999999999999</v>
      </c>
    </row>
    <row r="25" spans="1:7">
      <c r="A25" s="217">
        <v>18</v>
      </c>
      <c r="B25" s="54">
        <v>0.67900000000000005</v>
      </c>
      <c r="C25" s="55">
        <v>0.60199999999999998</v>
      </c>
      <c r="D25" s="55">
        <v>0.56140000000000001</v>
      </c>
      <c r="E25" s="55">
        <v>0.51549999999999996</v>
      </c>
      <c r="F25" s="55">
        <v>0.44379999999999997</v>
      </c>
      <c r="G25" s="56">
        <v>0.37830000000000003</v>
      </c>
    </row>
    <row r="26" spans="1:7">
      <c r="A26" s="217">
        <v>19</v>
      </c>
      <c r="B26" s="54">
        <v>0.66500000000000004</v>
      </c>
      <c r="C26" s="55">
        <v>0.58899999999999997</v>
      </c>
      <c r="D26" s="55">
        <v>0.54869999999999997</v>
      </c>
      <c r="E26" s="55">
        <v>0.50339999999999996</v>
      </c>
      <c r="F26" s="55">
        <v>0.43290000000000001</v>
      </c>
      <c r="G26" s="56">
        <v>0.36870000000000003</v>
      </c>
    </row>
    <row r="27" spans="1:7">
      <c r="A27" s="217">
        <v>20</v>
      </c>
      <c r="B27" s="54">
        <v>0.65200000000000002</v>
      </c>
      <c r="C27" s="55">
        <v>0.57599999999999996</v>
      </c>
      <c r="D27" s="55">
        <v>0.53680000000000005</v>
      </c>
      <c r="E27" s="55">
        <v>0.49209999999999998</v>
      </c>
      <c r="F27" s="55">
        <v>0.42270000000000002</v>
      </c>
      <c r="G27" s="56">
        <v>0.35980000000000001</v>
      </c>
    </row>
    <row r="28" spans="1:7">
      <c r="A28" s="217">
        <v>25</v>
      </c>
      <c r="B28" s="54">
        <v>0.59699999999999998</v>
      </c>
      <c r="C28" s="55">
        <v>0.52400000000000002</v>
      </c>
      <c r="D28" s="55">
        <v>0.4869</v>
      </c>
      <c r="E28" s="55">
        <v>0.4451</v>
      </c>
      <c r="F28" s="55">
        <v>0.38090000000000002</v>
      </c>
      <c r="G28" s="56">
        <v>0.32329999999999998</v>
      </c>
    </row>
    <row r="29" spans="1:7">
      <c r="A29" s="217">
        <v>30</v>
      </c>
      <c r="B29" s="54">
        <v>0.55400000000000005</v>
      </c>
      <c r="C29" s="55">
        <v>0.48399999999999999</v>
      </c>
      <c r="D29" s="55">
        <v>0.44869999999999999</v>
      </c>
      <c r="E29" s="55">
        <v>0.4093</v>
      </c>
      <c r="F29" s="55">
        <v>0.34939999999999999</v>
      </c>
      <c r="G29" s="56">
        <v>0.29599999999999999</v>
      </c>
    </row>
    <row r="30" spans="1:7">
      <c r="A30" s="217">
        <v>35</v>
      </c>
      <c r="B30" s="54">
        <v>0.51900000000000002</v>
      </c>
      <c r="C30" s="55">
        <v>0.45200000000000001</v>
      </c>
      <c r="D30" s="55">
        <v>0.41820000000000002</v>
      </c>
      <c r="E30" s="55">
        <v>0.38100000000000001</v>
      </c>
      <c r="F30" s="55">
        <v>0.3246</v>
      </c>
      <c r="G30" s="56">
        <v>0.27460000000000001</v>
      </c>
    </row>
    <row r="31" spans="1:7">
      <c r="A31" s="217">
        <v>40</v>
      </c>
      <c r="B31" s="54">
        <v>0.49</v>
      </c>
      <c r="C31" s="55">
        <v>0.42499999999999999</v>
      </c>
      <c r="D31" s="55">
        <v>0.39319999999999999</v>
      </c>
      <c r="E31" s="55">
        <v>0.35780000000000001</v>
      </c>
      <c r="F31" s="55">
        <v>0.3044</v>
      </c>
      <c r="G31" s="56">
        <v>0.25729999999999997</v>
      </c>
    </row>
    <row r="32" spans="1:7">
      <c r="A32" s="217">
        <v>45</v>
      </c>
      <c r="B32" s="54">
        <v>0.46500000000000002</v>
      </c>
      <c r="C32" s="55">
        <v>0.40300000000000002</v>
      </c>
      <c r="D32" s="55">
        <v>0.37209999999999999</v>
      </c>
      <c r="E32" s="55">
        <v>0.33839999999999998</v>
      </c>
      <c r="F32" s="55">
        <v>0.28749999999999998</v>
      </c>
      <c r="G32" s="56">
        <v>0.24279999999999999</v>
      </c>
    </row>
    <row r="33" spans="1:7">
      <c r="A33" s="217">
        <v>50</v>
      </c>
      <c r="B33" s="54">
        <v>0.443</v>
      </c>
      <c r="C33" s="55">
        <v>0.38400000000000001</v>
      </c>
      <c r="D33" s="55">
        <v>0.35410000000000003</v>
      </c>
      <c r="E33" s="55">
        <v>0.32179999999999997</v>
      </c>
      <c r="F33" s="55">
        <v>0.2732</v>
      </c>
      <c r="G33" s="56">
        <v>0.2306</v>
      </c>
    </row>
    <row r="34" spans="1:7">
      <c r="A34" s="217">
        <v>60</v>
      </c>
      <c r="B34" s="54">
        <v>0.40799999999999997</v>
      </c>
      <c r="C34" s="55">
        <v>0.35199999999999998</v>
      </c>
      <c r="D34" s="55">
        <v>0.32479999999999998</v>
      </c>
      <c r="E34" s="55">
        <v>0.29480000000000001</v>
      </c>
      <c r="F34" s="55">
        <v>0.25</v>
      </c>
      <c r="G34" s="56">
        <v>0.21079999999999999</v>
      </c>
    </row>
    <row r="35" spans="1:7">
      <c r="A35" s="217">
        <v>70</v>
      </c>
      <c r="B35" s="54">
        <v>0.38</v>
      </c>
      <c r="C35" s="55">
        <v>0.32700000000000001</v>
      </c>
      <c r="D35" s="55">
        <v>0.30170000000000002</v>
      </c>
      <c r="E35" s="55">
        <v>0.2737</v>
      </c>
      <c r="F35" s="55">
        <v>0.2319</v>
      </c>
      <c r="G35" s="56">
        <v>0.19539999999999999</v>
      </c>
    </row>
    <row r="36" spans="1:7">
      <c r="A36" s="217">
        <v>80</v>
      </c>
      <c r="B36" s="54">
        <v>0.35699999999999998</v>
      </c>
      <c r="C36" s="55">
        <v>0.307</v>
      </c>
      <c r="D36" s="55">
        <v>0.28299999999999997</v>
      </c>
      <c r="E36" s="55">
        <v>0.25650000000000001</v>
      </c>
      <c r="F36" s="55">
        <v>0.2172</v>
      </c>
      <c r="G36" s="56">
        <v>0.18290000000000001</v>
      </c>
    </row>
    <row r="37" spans="1:7">
      <c r="A37" s="217">
        <v>90</v>
      </c>
      <c r="B37" s="54">
        <v>0.33800000000000002</v>
      </c>
      <c r="C37" s="55">
        <v>0.28999999999999998</v>
      </c>
      <c r="D37" s="55">
        <v>0.26729999999999998</v>
      </c>
      <c r="E37" s="55">
        <v>0.2422</v>
      </c>
      <c r="F37" s="55">
        <v>0.20499999999999999</v>
      </c>
      <c r="G37" s="56">
        <v>0.1726</v>
      </c>
    </row>
    <row r="38" spans="1:7">
      <c r="A38" s="218">
        <v>100</v>
      </c>
      <c r="B38" s="57">
        <v>0.32100000000000001</v>
      </c>
      <c r="C38" s="58">
        <v>0.27600000000000002</v>
      </c>
      <c r="D38" s="58">
        <v>0.254</v>
      </c>
      <c r="E38" s="58">
        <v>0.2301</v>
      </c>
      <c r="F38" s="58">
        <v>0.1946</v>
      </c>
      <c r="G38" s="59">
        <v>0.1638</v>
      </c>
    </row>
    <row r="39" spans="1:7">
      <c r="A39" s="60"/>
      <c r="B39" s="61"/>
      <c r="C39" s="60"/>
      <c r="D39" s="60"/>
      <c r="E39" s="60"/>
      <c r="F39" s="60"/>
      <c r="G39" s="60"/>
    </row>
    <row r="40" spans="1:7">
      <c r="A40" s="52"/>
      <c r="B40" s="52"/>
      <c r="C40" s="52"/>
      <c r="D40" s="60"/>
      <c r="E40" s="52"/>
      <c r="F40" s="52"/>
      <c r="G40" s="52"/>
    </row>
  </sheetData>
  <sheetProtection sheet="1" objects="1" scenarios="1"/>
  <mergeCells count="2">
    <mergeCell ref="C2:G2"/>
    <mergeCell ref="C3:G3"/>
  </mergeCells>
  <phoneticPr fontId="0" type="noConversion"/>
  <pageMargins left="0.78740157499999996" right="0.78740157499999996" top="0.984251969" bottom="0.984251969" header="0.4921259845" footer="0.4921259845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Feuil9"/>
  <dimension ref="B2:N57"/>
  <sheetViews>
    <sheetView workbookViewId="0">
      <selection activeCell="F2" sqref="F2:I2"/>
    </sheetView>
  </sheetViews>
  <sheetFormatPr baseColWidth="10" defaultRowHeight="13.2"/>
  <cols>
    <col min="1" max="1" width="4.109375" style="53" customWidth="1"/>
    <col min="2" max="2" width="6" style="53" customWidth="1"/>
    <col min="3" max="3" width="7.33203125" style="53" customWidth="1"/>
    <col min="4" max="12" width="8.109375" style="53" customWidth="1"/>
    <col min="13" max="14" width="11.5546875" style="53"/>
    <col min="15" max="15" width="10.5546875" style="53" customWidth="1"/>
    <col min="16" max="16384" width="11.5546875" style="53"/>
  </cols>
  <sheetData>
    <row r="2" spans="2:10" ht="16.2">
      <c r="F2" s="185" t="s">
        <v>37</v>
      </c>
      <c r="G2" s="185"/>
      <c r="H2" s="185"/>
      <c r="I2" s="185"/>
      <c r="J2" s="73"/>
    </row>
    <row r="3" spans="2:10" ht="15.6">
      <c r="D3" s="74"/>
      <c r="E3" s="74"/>
      <c r="F3" s="74"/>
      <c r="G3" s="74"/>
      <c r="H3" s="74"/>
      <c r="I3" s="74"/>
      <c r="J3" s="74"/>
    </row>
    <row r="4" spans="2:10" ht="15.6">
      <c r="B4" s="75" t="s">
        <v>38</v>
      </c>
      <c r="D4" s="74"/>
      <c r="E4" s="74"/>
      <c r="F4" s="74"/>
      <c r="G4" s="74"/>
      <c r="H4" s="74"/>
      <c r="I4" s="74"/>
      <c r="J4" s="74"/>
    </row>
    <row r="5" spans="2:10" ht="15.6">
      <c r="B5" s="75" t="s">
        <v>39</v>
      </c>
      <c r="D5" s="74"/>
      <c r="E5" s="74"/>
      <c r="F5" s="74"/>
      <c r="G5" s="74"/>
      <c r="H5" s="74"/>
      <c r="I5" s="74"/>
      <c r="J5" s="74"/>
    </row>
    <row r="6" spans="2:10">
      <c r="B6" s="71" t="s">
        <v>72</v>
      </c>
    </row>
    <row r="7" spans="2:10" ht="13.8">
      <c r="B7" s="76" t="s">
        <v>40</v>
      </c>
    </row>
    <row r="8" spans="2:10" ht="13.8">
      <c r="B8" s="76" t="s">
        <v>93</v>
      </c>
    </row>
    <row r="9" spans="2:10" ht="13.8">
      <c r="B9" s="77" t="s">
        <v>41</v>
      </c>
    </row>
    <row r="10" spans="2:10" ht="13.8">
      <c r="B10" s="77" t="s">
        <v>92</v>
      </c>
    </row>
    <row r="11" spans="2:10" ht="13.8">
      <c r="B11" s="77" t="s">
        <v>147</v>
      </c>
    </row>
    <row r="12" spans="2:10" ht="13.8">
      <c r="B12" s="77" t="s">
        <v>42</v>
      </c>
    </row>
    <row r="13" spans="2:10" ht="13.8">
      <c r="B13" s="77" t="s">
        <v>91</v>
      </c>
    </row>
    <row r="14" spans="2:10" ht="15.6">
      <c r="B14" s="78"/>
    </row>
    <row r="15" spans="2:10" ht="14.25" customHeight="1">
      <c r="B15" s="79" t="s">
        <v>43</v>
      </c>
    </row>
    <row r="16" spans="2:10" ht="14.25" customHeight="1">
      <c r="B16" s="79"/>
      <c r="C16" s="80" t="s">
        <v>44</v>
      </c>
    </row>
    <row r="17" spans="2:14" ht="14.25" customHeight="1">
      <c r="B17" s="79"/>
      <c r="C17" s="80" t="s">
        <v>45</v>
      </c>
    </row>
    <row r="18" spans="2:14" ht="14.25" customHeight="1">
      <c r="B18" s="79"/>
      <c r="C18" s="80" t="s">
        <v>46</v>
      </c>
    </row>
    <row r="19" spans="2:14" ht="14.25" customHeight="1">
      <c r="B19" s="79"/>
      <c r="C19" s="81" t="s">
        <v>94</v>
      </c>
    </row>
    <row r="20" spans="2:14" ht="14.25" customHeight="1">
      <c r="B20" s="79"/>
      <c r="C20" s="80" t="s">
        <v>47</v>
      </c>
    </row>
    <row r="21" spans="2:14" ht="14.25" customHeight="1">
      <c r="B21" s="79"/>
      <c r="C21" s="80" t="s">
        <v>48</v>
      </c>
    </row>
    <row r="22" spans="2:14" ht="14.25" customHeight="1">
      <c r="B22" s="79"/>
      <c r="C22" s="80" t="s">
        <v>49</v>
      </c>
    </row>
    <row r="23" spans="2:14" ht="14.25" customHeight="1">
      <c r="B23" s="82"/>
      <c r="C23" s="53" t="s">
        <v>50</v>
      </c>
    </row>
    <row r="24" spans="2:14" ht="21" thickBot="1">
      <c r="B24" s="82"/>
    </row>
    <row r="25" spans="2:14" ht="13.8" thickBot="1">
      <c r="B25" s="69"/>
      <c r="C25" s="69"/>
      <c r="D25" s="182" t="s">
        <v>51</v>
      </c>
      <c r="E25" s="183"/>
      <c r="F25" s="183"/>
      <c r="G25" s="183"/>
      <c r="H25" s="183"/>
      <c r="I25" s="183"/>
      <c r="J25" s="183"/>
      <c r="K25" s="183"/>
      <c r="L25" s="183"/>
      <c r="M25" s="183"/>
      <c r="N25" s="184"/>
    </row>
    <row r="26" spans="2:14" ht="17.399999999999999" thickBot="1">
      <c r="B26" s="83" t="s">
        <v>52</v>
      </c>
      <c r="C26" s="84" t="s">
        <v>53</v>
      </c>
      <c r="D26" s="85">
        <v>2</v>
      </c>
      <c r="E26" s="85">
        <v>3</v>
      </c>
      <c r="F26" s="85">
        <v>4</v>
      </c>
      <c r="G26" s="85">
        <v>5</v>
      </c>
      <c r="H26" s="85">
        <v>6</v>
      </c>
      <c r="I26" s="85">
        <v>7</v>
      </c>
      <c r="J26" s="85">
        <v>8</v>
      </c>
      <c r="K26" s="85">
        <v>9</v>
      </c>
      <c r="L26" s="85">
        <v>10</v>
      </c>
      <c r="M26" s="85">
        <v>11</v>
      </c>
      <c r="N26" s="85">
        <v>12</v>
      </c>
    </row>
    <row r="27" spans="2:14" ht="14.4" thickTop="1" thickBot="1">
      <c r="B27" s="86">
        <v>2</v>
      </c>
      <c r="C27" s="87">
        <v>0.05</v>
      </c>
      <c r="D27" s="88">
        <v>39</v>
      </c>
      <c r="E27" s="88">
        <v>87.5</v>
      </c>
      <c r="F27" s="88">
        <v>142</v>
      </c>
      <c r="G27" s="88">
        <v>202</v>
      </c>
      <c r="H27" s="88">
        <v>266</v>
      </c>
      <c r="I27" s="88">
        <v>333</v>
      </c>
      <c r="J27" s="88">
        <v>403</v>
      </c>
      <c r="K27" s="88">
        <v>475</v>
      </c>
      <c r="L27" s="88">
        <v>550</v>
      </c>
      <c r="M27" s="88">
        <v>626</v>
      </c>
      <c r="N27" s="88">
        <v>704</v>
      </c>
    </row>
    <row r="28" spans="2:14" ht="13.8" thickBot="1">
      <c r="B28" s="89"/>
      <c r="C28" s="85">
        <v>0.01</v>
      </c>
      <c r="D28" s="90">
        <v>199</v>
      </c>
      <c r="E28" s="90">
        <v>448</v>
      </c>
      <c r="F28" s="90">
        <v>729</v>
      </c>
      <c r="G28" s="90">
        <v>1036</v>
      </c>
      <c r="H28" s="90">
        <v>1362</v>
      </c>
      <c r="I28" s="90">
        <v>1705</v>
      </c>
      <c r="J28" s="90">
        <v>2063</v>
      </c>
      <c r="K28" s="90">
        <v>2432</v>
      </c>
      <c r="L28" s="90">
        <v>2813</v>
      </c>
      <c r="M28" s="90">
        <v>3204</v>
      </c>
      <c r="N28" s="90">
        <v>3605</v>
      </c>
    </row>
    <row r="29" spans="2:14" ht="14.4" thickTop="1" thickBot="1">
      <c r="B29" s="86">
        <v>3</v>
      </c>
      <c r="C29" s="87">
        <v>0.05</v>
      </c>
      <c r="D29" s="88">
        <v>15.4</v>
      </c>
      <c r="E29" s="88">
        <v>27.8</v>
      </c>
      <c r="F29" s="88">
        <v>39.200000000000003</v>
      </c>
      <c r="G29" s="88">
        <v>50.7</v>
      </c>
      <c r="H29" s="88">
        <v>62</v>
      </c>
      <c r="I29" s="88">
        <v>72.900000000000006</v>
      </c>
      <c r="J29" s="88">
        <v>83.5</v>
      </c>
      <c r="K29" s="88">
        <v>93.9</v>
      </c>
      <c r="L29" s="88">
        <v>104</v>
      </c>
      <c r="M29" s="88">
        <v>114</v>
      </c>
      <c r="N29" s="88">
        <v>124</v>
      </c>
    </row>
    <row r="30" spans="2:14" ht="13.8" thickBot="1">
      <c r="B30" s="89"/>
      <c r="C30" s="85">
        <v>0.01</v>
      </c>
      <c r="D30" s="90">
        <v>47.5</v>
      </c>
      <c r="E30" s="90">
        <v>85</v>
      </c>
      <c r="F30" s="90">
        <v>120</v>
      </c>
      <c r="G30" s="90">
        <v>151</v>
      </c>
      <c r="H30" s="90">
        <v>184</v>
      </c>
      <c r="I30" s="90">
        <v>216</v>
      </c>
      <c r="J30" s="90">
        <v>249</v>
      </c>
      <c r="K30" s="90">
        <v>281</v>
      </c>
      <c r="L30" s="90">
        <v>310</v>
      </c>
      <c r="M30" s="90">
        <v>337</v>
      </c>
      <c r="N30" s="90">
        <v>361</v>
      </c>
    </row>
    <row r="31" spans="2:14" ht="14.4" thickTop="1" thickBot="1">
      <c r="B31" s="86">
        <v>4</v>
      </c>
      <c r="C31" s="87">
        <v>0.05</v>
      </c>
      <c r="D31" s="88">
        <v>9.6</v>
      </c>
      <c r="E31" s="88">
        <v>15.5</v>
      </c>
      <c r="F31" s="88">
        <v>20.6</v>
      </c>
      <c r="G31" s="88">
        <v>25.2</v>
      </c>
      <c r="H31" s="88">
        <v>29.5</v>
      </c>
      <c r="I31" s="88">
        <v>33.6</v>
      </c>
      <c r="J31" s="88">
        <v>37.5</v>
      </c>
      <c r="K31" s="88">
        <v>41.4</v>
      </c>
      <c r="L31" s="88">
        <v>44.6</v>
      </c>
      <c r="M31" s="88">
        <v>48</v>
      </c>
      <c r="N31" s="88">
        <v>51.4</v>
      </c>
    </row>
    <row r="32" spans="2:14" ht="13.8" thickBot="1">
      <c r="B32" s="89"/>
      <c r="C32" s="85">
        <v>0.01</v>
      </c>
      <c r="D32" s="90">
        <v>23.2</v>
      </c>
      <c r="E32" s="90">
        <v>37</v>
      </c>
      <c r="F32" s="90">
        <v>49</v>
      </c>
      <c r="G32" s="90">
        <v>59</v>
      </c>
      <c r="H32" s="90">
        <v>69</v>
      </c>
      <c r="I32" s="90">
        <v>79</v>
      </c>
      <c r="J32" s="90">
        <v>89</v>
      </c>
      <c r="K32" s="90">
        <v>97</v>
      </c>
      <c r="L32" s="90">
        <v>106</v>
      </c>
      <c r="M32" s="90">
        <v>113</v>
      </c>
      <c r="N32" s="90">
        <v>120</v>
      </c>
    </row>
    <row r="33" spans="2:14" ht="14.4" thickTop="1" thickBot="1">
      <c r="B33" s="86">
        <v>5</v>
      </c>
      <c r="C33" s="87">
        <v>0.05</v>
      </c>
      <c r="D33" s="88">
        <v>7.15</v>
      </c>
      <c r="E33" s="88">
        <v>10.8</v>
      </c>
      <c r="F33" s="88">
        <v>13.7</v>
      </c>
      <c r="G33" s="88">
        <v>16.3</v>
      </c>
      <c r="H33" s="88">
        <v>18.7</v>
      </c>
      <c r="I33" s="88">
        <v>20.8</v>
      </c>
      <c r="J33" s="88">
        <v>22.9</v>
      </c>
      <c r="K33" s="88">
        <v>24.7</v>
      </c>
      <c r="L33" s="88">
        <v>26.5</v>
      </c>
      <c r="M33" s="88">
        <v>28.2</v>
      </c>
      <c r="N33" s="88">
        <v>29.9</v>
      </c>
    </row>
    <row r="34" spans="2:14" ht="13.8" thickBot="1">
      <c r="B34" s="89"/>
      <c r="C34" s="85">
        <v>0.01</v>
      </c>
      <c r="D34" s="90">
        <v>14.9</v>
      </c>
      <c r="E34" s="90">
        <v>22</v>
      </c>
      <c r="F34" s="90">
        <v>28</v>
      </c>
      <c r="G34" s="90">
        <v>33</v>
      </c>
      <c r="H34" s="90">
        <v>38</v>
      </c>
      <c r="I34" s="90">
        <v>42</v>
      </c>
      <c r="J34" s="90">
        <v>46</v>
      </c>
      <c r="K34" s="90">
        <v>50</v>
      </c>
      <c r="L34" s="90">
        <v>54</v>
      </c>
      <c r="M34" s="90">
        <v>57</v>
      </c>
      <c r="N34" s="90">
        <v>60</v>
      </c>
    </row>
    <row r="35" spans="2:14" ht="14.4" thickTop="1" thickBot="1">
      <c r="B35" s="86">
        <v>6</v>
      </c>
      <c r="C35" s="87">
        <v>0.05</v>
      </c>
      <c r="D35" s="88">
        <v>5.82</v>
      </c>
      <c r="E35" s="88">
        <v>8.3800000000000008</v>
      </c>
      <c r="F35" s="88">
        <v>10.4</v>
      </c>
      <c r="G35" s="88">
        <v>12.1</v>
      </c>
      <c r="H35" s="88">
        <v>13.7</v>
      </c>
      <c r="I35" s="88">
        <v>15</v>
      </c>
      <c r="J35" s="88">
        <v>16.3</v>
      </c>
      <c r="K35" s="88">
        <v>17.5</v>
      </c>
      <c r="L35" s="88">
        <v>18.600000000000001</v>
      </c>
      <c r="M35" s="88">
        <v>19.7</v>
      </c>
      <c r="N35" s="88">
        <v>20.7</v>
      </c>
    </row>
    <row r="36" spans="2:14" ht="13.8" thickBot="1">
      <c r="B36" s="89"/>
      <c r="C36" s="85">
        <v>0.01</v>
      </c>
      <c r="D36" s="90">
        <v>11.1</v>
      </c>
      <c r="E36" s="90">
        <v>15.5</v>
      </c>
      <c r="F36" s="90">
        <v>19.100000000000001</v>
      </c>
      <c r="G36" s="90">
        <v>22</v>
      </c>
      <c r="H36" s="90">
        <v>25</v>
      </c>
      <c r="I36" s="90">
        <v>27</v>
      </c>
      <c r="J36" s="90">
        <v>30</v>
      </c>
      <c r="K36" s="90">
        <v>32</v>
      </c>
      <c r="L36" s="90">
        <v>34</v>
      </c>
      <c r="M36" s="90">
        <v>36</v>
      </c>
      <c r="N36" s="90">
        <v>37</v>
      </c>
    </row>
    <row r="37" spans="2:14" ht="14.4" thickTop="1" thickBot="1">
      <c r="B37" s="86">
        <v>7</v>
      </c>
      <c r="C37" s="87">
        <v>0.05</v>
      </c>
      <c r="D37" s="88">
        <v>4.99</v>
      </c>
      <c r="E37" s="88">
        <v>6.94</v>
      </c>
      <c r="F37" s="88">
        <v>8.44</v>
      </c>
      <c r="G37" s="88">
        <v>9.6999999999999993</v>
      </c>
      <c r="H37" s="88">
        <v>10.8</v>
      </c>
      <c r="I37" s="91">
        <v>11.8</v>
      </c>
      <c r="J37" s="88">
        <v>12.7</v>
      </c>
      <c r="K37" s="88">
        <v>13.5</v>
      </c>
      <c r="L37" s="88">
        <v>14.3</v>
      </c>
      <c r="M37" s="88">
        <v>15.1</v>
      </c>
      <c r="N37" s="88">
        <v>15.8</v>
      </c>
    </row>
    <row r="38" spans="2:14" ht="13.8" thickBot="1">
      <c r="B38" s="89"/>
      <c r="C38" s="85">
        <v>0.01</v>
      </c>
      <c r="D38" s="90">
        <v>8.89</v>
      </c>
      <c r="E38" s="90">
        <v>12.1</v>
      </c>
      <c r="F38" s="90">
        <v>14.5</v>
      </c>
      <c r="G38" s="90">
        <v>16.5</v>
      </c>
      <c r="H38" s="90">
        <v>18.399999999999999</v>
      </c>
      <c r="I38" s="92">
        <v>20</v>
      </c>
      <c r="J38" s="90">
        <v>22</v>
      </c>
      <c r="K38" s="90">
        <v>23</v>
      </c>
      <c r="L38" s="90">
        <v>24</v>
      </c>
      <c r="M38" s="90">
        <v>26</v>
      </c>
      <c r="N38" s="90">
        <v>27</v>
      </c>
    </row>
    <row r="39" spans="2:14" ht="14.4" thickTop="1" thickBot="1">
      <c r="B39" s="86">
        <v>8</v>
      </c>
      <c r="C39" s="87">
        <v>0.05</v>
      </c>
      <c r="D39" s="88">
        <v>4.43</v>
      </c>
      <c r="E39" s="88">
        <v>6</v>
      </c>
      <c r="F39" s="88">
        <v>7.18</v>
      </c>
      <c r="G39" s="88">
        <v>8.1199999999999992</v>
      </c>
      <c r="H39" s="88">
        <v>9.0299999999999994</v>
      </c>
      <c r="I39" s="88">
        <v>9.7799999999999994</v>
      </c>
      <c r="J39" s="88">
        <v>10.5</v>
      </c>
      <c r="K39" s="88">
        <v>11.1</v>
      </c>
      <c r="L39" s="88">
        <v>11.7</v>
      </c>
      <c r="M39" s="88">
        <v>12.2</v>
      </c>
      <c r="N39" s="88">
        <v>12.7</v>
      </c>
    </row>
    <row r="40" spans="2:14" ht="13.8" thickBot="1">
      <c r="B40" s="89"/>
      <c r="C40" s="85">
        <v>0.01</v>
      </c>
      <c r="D40" s="90">
        <v>7.5</v>
      </c>
      <c r="E40" s="90">
        <v>9.9</v>
      </c>
      <c r="F40" s="90">
        <v>11.7</v>
      </c>
      <c r="G40" s="90">
        <v>13.2</v>
      </c>
      <c r="H40" s="90">
        <v>14.5</v>
      </c>
      <c r="I40" s="90">
        <v>15.8</v>
      </c>
      <c r="J40" s="90">
        <v>16.899999999999999</v>
      </c>
      <c r="K40" s="90">
        <v>17.899999999999999</v>
      </c>
      <c r="L40" s="90">
        <v>18.899999999999999</v>
      </c>
      <c r="M40" s="90">
        <v>19.8</v>
      </c>
      <c r="N40" s="90">
        <v>21</v>
      </c>
    </row>
    <row r="41" spans="2:14" ht="14.4" thickTop="1" thickBot="1">
      <c r="B41" s="86">
        <v>9</v>
      </c>
      <c r="C41" s="87">
        <v>0.05</v>
      </c>
      <c r="D41" s="88">
        <v>4.03</v>
      </c>
      <c r="E41" s="88">
        <v>5.34</v>
      </c>
      <c r="F41" s="88">
        <v>6.31</v>
      </c>
      <c r="G41" s="88">
        <v>7.11</v>
      </c>
      <c r="H41" s="88">
        <v>7.8</v>
      </c>
      <c r="I41" s="88">
        <v>8.41</v>
      </c>
      <c r="J41" s="88">
        <v>8.9499999999999993</v>
      </c>
      <c r="K41" s="88">
        <v>9.4499999999999993</v>
      </c>
      <c r="L41" s="88">
        <v>9.91</v>
      </c>
      <c r="M41" s="88">
        <v>10.3</v>
      </c>
      <c r="N41" s="88">
        <v>10.7</v>
      </c>
    </row>
    <row r="42" spans="2:14" ht="13.8" thickBot="1">
      <c r="B42" s="89"/>
      <c r="C42" s="85">
        <v>0.01</v>
      </c>
      <c r="D42" s="90">
        <v>6.54</v>
      </c>
      <c r="E42" s="90">
        <v>8.5</v>
      </c>
      <c r="F42" s="90">
        <v>9.9</v>
      </c>
      <c r="G42" s="90">
        <v>11.1</v>
      </c>
      <c r="H42" s="90">
        <v>12.1</v>
      </c>
      <c r="I42" s="90">
        <v>13.1</v>
      </c>
      <c r="J42" s="90">
        <v>13.9</v>
      </c>
      <c r="K42" s="90">
        <v>14.7</v>
      </c>
      <c r="L42" s="90">
        <v>15.3</v>
      </c>
      <c r="M42" s="90">
        <v>16</v>
      </c>
      <c r="N42" s="90">
        <v>16.600000000000001</v>
      </c>
    </row>
    <row r="43" spans="2:14" ht="14.4" thickTop="1" thickBot="1">
      <c r="B43" s="86">
        <v>10</v>
      </c>
      <c r="C43" s="87">
        <v>0.05</v>
      </c>
      <c r="D43" s="88">
        <v>3.72</v>
      </c>
      <c r="E43" s="88">
        <v>4.8499999999999996</v>
      </c>
      <c r="F43" s="88">
        <v>5.67</v>
      </c>
      <c r="G43" s="88">
        <v>6.34</v>
      </c>
      <c r="H43" s="88">
        <v>6.92</v>
      </c>
      <c r="I43" s="88">
        <v>7.42</v>
      </c>
      <c r="J43" s="88">
        <v>7.87</v>
      </c>
      <c r="K43" s="88">
        <v>8.2799999999999994</v>
      </c>
      <c r="L43" s="88">
        <v>8.66</v>
      </c>
      <c r="M43" s="88">
        <v>9.01</v>
      </c>
      <c r="N43" s="88">
        <v>9.34</v>
      </c>
    </row>
    <row r="44" spans="2:14" ht="13.8" thickBot="1">
      <c r="B44" s="89"/>
      <c r="C44" s="85">
        <v>0.01</v>
      </c>
      <c r="D44" s="90">
        <v>5.85</v>
      </c>
      <c r="E44" s="90">
        <v>7.4</v>
      </c>
      <c r="F44" s="90">
        <v>8.6</v>
      </c>
      <c r="G44" s="90">
        <v>9.6</v>
      </c>
      <c r="H44" s="90">
        <v>10.4</v>
      </c>
      <c r="I44" s="90">
        <v>11.1</v>
      </c>
      <c r="J44" s="90">
        <v>11.8</v>
      </c>
      <c r="K44" s="90">
        <v>12.4</v>
      </c>
      <c r="L44" s="90">
        <v>12.9</v>
      </c>
      <c r="M44" s="90">
        <v>13.4</v>
      </c>
      <c r="N44" s="90">
        <v>13.9</v>
      </c>
    </row>
    <row r="45" spans="2:14" ht="14.4" thickTop="1" thickBot="1">
      <c r="B45" s="86">
        <v>12</v>
      </c>
      <c r="C45" s="87">
        <v>0.05</v>
      </c>
      <c r="D45" s="88">
        <v>3.28</v>
      </c>
      <c r="E45" s="88">
        <v>4.16</v>
      </c>
      <c r="F45" s="88">
        <v>4.79</v>
      </c>
      <c r="G45" s="88">
        <v>5.3</v>
      </c>
      <c r="H45" s="88">
        <v>5.72</v>
      </c>
      <c r="I45" s="88">
        <v>6.09</v>
      </c>
      <c r="J45" s="88">
        <v>6.42</v>
      </c>
      <c r="K45" s="88">
        <v>6.72</v>
      </c>
      <c r="L45" s="88">
        <v>7</v>
      </c>
      <c r="M45" s="88">
        <v>7.25</v>
      </c>
      <c r="N45" s="88">
        <v>7.48</v>
      </c>
    </row>
    <row r="46" spans="2:14" ht="13.8" thickBot="1">
      <c r="B46" s="89"/>
      <c r="C46" s="85">
        <v>0.01</v>
      </c>
      <c r="D46" s="90">
        <v>4.91</v>
      </c>
      <c r="E46" s="90">
        <v>6.1</v>
      </c>
      <c r="F46" s="90">
        <v>6.9</v>
      </c>
      <c r="G46" s="90">
        <v>7.6</v>
      </c>
      <c r="H46" s="90">
        <v>8.1999999999999993</v>
      </c>
      <c r="I46" s="90">
        <v>8.6999999999999993</v>
      </c>
      <c r="J46" s="90">
        <v>9.1</v>
      </c>
      <c r="K46" s="90">
        <v>9.5</v>
      </c>
      <c r="L46" s="90">
        <v>9.9</v>
      </c>
      <c r="M46" s="90">
        <v>10.199999999999999</v>
      </c>
      <c r="N46" s="90">
        <v>10.6</v>
      </c>
    </row>
    <row r="47" spans="2:14" ht="14.4" thickTop="1" thickBot="1">
      <c r="B47" s="86">
        <v>15</v>
      </c>
      <c r="C47" s="87">
        <v>0.05</v>
      </c>
      <c r="D47" s="88">
        <v>2.86</v>
      </c>
      <c r="E47" s="88">
        <v>3.54</v>
      </c>
      <c r="F47" s="88">
        <v>4.01</v>
      </c>
      <c r="G47" s="88">
        <v>4.37</v>
      </c>
      <c r="H47" s="88">
        <v>4.68</v>
      </c>
      <c r="I47" s="88">
        <v>4.95</v>
      </c>
      <c r="J47" s="88">
        <v>5.19</v>
      </c>
      <c r="K47" s="88">
        <v>5.4</v>
      </c>
      <c r="L47" s="88">
        <v>5.59</v>
      </c>
      <c r="M47" s="88">
        <v>5.77</v>
      </c>
      <c r="N47" s="88">
        <v>5.93</v>
      </c>
    </row>
    <row r="48" spans="2:14" ht="13.8" thickBot="1">
      <c r="B48" s="89"/>
      <c r="C48" s="85">
        <v>0.01</v>
      </c>
      <c r="D48" s="90">
        <v>4.07</v>
      </c>
      <c r="E48" s="90">
        <v>4.9000000000000004</v>
      </c>
      <c r="F48" s="90">
        <v>5.5</v>
      </c>
      <c r="G48" s="90">
        <v>6</v>
      </c>
      <c r="H48" s="90">
        <v>6.4</v>
      </c>
      <c r="I48" s="90">
        <v>6.7</v>
      </c>
      <c r="J48" s="90">
        <v>7.1</v>
      </c>
      <c r="K48" s="90">
        <v>7.3</v>
      </c>
      <c r="L48" s="90">
        <v>7.5</v>
      </c>
      <c r="M48" s="90">
        <v>7.8</v>
      </c>
      <c r="N48" s="90">
        <v>8</v>
      </c>
    </row>
    <row r="49" spans="2:14" ht="14.4" thickTop="1" thickBot="1">
      <c r="B49" s="86">
        <v>20</v>
      </c>
      <c r="C49" s="87">
        <v>0.05</v>
      </c>
      <c r="D49" s="88">
        <v>2.46</v>
      </c>
      <c r="E49" s="88">
        <v>2.95</v>
      </c>
      <c r="F49" s="88">
        <v>3.29</v>
      </c>
      <c r="G49" s="88">
        <v>3.54</v>
      </c>
      <c r="H49" s="88">
        <v>3.76</v>
      </c>
      <c r="I49" s="88">
        <v>3.94</v>
      </c>
      <c r="J49" s="88">
        <v>4.0999999999999996</v>
      </c>
      <c r="K49" s="88">
        <v>4.24</v>
      </c>
      <c r="L49" s="88">
        <v>4.37</v>
      </c>
      <c r="M49" s="88">
        <v>4.49</v>
      </c>
      <c r="N49" s="88">
        <v>4.59</v>
      </c>
    </row>
    <row r="50" spans="2:14" ht="13.8" thickBot="1">
      <c r="B50" s="89"/>
      <c r="C50" s="85">
        <v>0.01</v>
      </c>
      <c r="D50" s="90">
        <v>3.32</v>
      </c>
      <c r="E50" s="90">
        <v>3.8</v>
      </c>
      <c r="F50" s="90">
        <v>4.3</v>
      </c>
      <c r="G50" s="90">
        <v>4.5999999999999996</v>
      </c>
      <c r="H50" s="90">
        <v>4.9000000000000004</v>
      </c>
      <c r="I50" s="90">
        <v>5.0999999999999996</v>
      </c>
      <c r="J50" s="90">
        <v>5.3</v>
      </c>
      <c r="K50" s="90">
        <v>5.5</v>
      </c>
      <c r="L50" s="90">
        <v>5.6</v>
      </c>
      <c r="M50" s="90">
        <v>5.8</v>
      </c>
      <c r="N50" s="90">
        <v>5.9</v>
      </c>
    </row>
    <row r="51" spans="2:14" ht="14.4" thickTop="1" thickBot="1">
      <c r="B51" s="86">
        <v>30</v>
      </c>
      <c r="C51" s="87">
        <v>0.05</v>
      </c>
      <c r="D51" s="88">
        <v>2.0699999999999998</v>
      </c>
      <c r="E51" s="88">
        <v>2.4</v>
      </c>
      <c r="F51" s="88">
        <v>2.61</v>
      </c>
      <c r="G51" s="88">
        <v>2.78</v>
      </c>
      <c r="H51" s="88">
        <v>2.91</v>
      </c>
      <c r="I51" s="88">
        <v>3.02</v>
      </c>
      <c r="J51" s="88">
        <v>3.12</v>
      </c>
      <c r="K51" s="88">
        <v>3.21</v>
      </c>
      <c r="L51" s="88">
        <v>3.29</v>
      </c>
      <c r="M51" s="88">
        <v>3.36</v>
      </c>
      <c r="N51" s="88">
        <v>3.39</v>
      </c>
    </row>
    <row r="52" spans="2:14" ht="13.8" thickBot="1">
      <c r="B52" s="89"/>
      <c r="C52" s="85">
        <v>0.01</v>
      </c>
      <c r="D52" s="90">
        <v>2.63</v>
      </c>
      <c r="E52" s="90">
        <v>3</v>
      </c>
      <c r="F52" s="90">
        <v>3.3</v>
      </c>
      <c r="G52" s="90">
        <v>3.4</v>
      </c>
      <c r="H52" s="90">
        <v>3.6</v>
      </c>
      <c r="I52" s="90">
        <v>3.7</v>
      </c>
      <c r="J52" s="90">
        <v>3.8</v>
      </c>
      <c r="K52" s="90">
        <v>3.9</v>
      </c>
      <c r="L52" s="90">
        <v>4</v>
      </c>
      <c r="M52" s="90">
        <v>4.0999999999999996</v>
      </c>
      <c r="N52" s="90">
        <v>4.2</v>
      </c>
    </row>
    <row r="53" spans="2:14" ht="14.4" thickTop="1" thickBot="1">
      <c r="B53" s="86">
        <v>60</v>
      </c>
      <c r="C53" s="87">
        <v>0.05</v>
      </c>
      <c r="D53" s="88">
        <v>1.67</v>
      </c>
      <c r="E53" s="88">
        <v>1.85</v>
      </c>
      <c r="F53" s="88">
        <v>1.96</v>
      </c>
      <c r="G53" s="88">
        <v>2.04</v>
      </c>
      <c r="H53" s="88">
        <v>2.11</v>
      </c>
      <c r="I53" s="88">
        <v>2.17</v>
      </c>
      <c r="J53" s="88">
        <v>2.2200000000000002</v>
      </c>
      <c r="K53" s="88">
        <v>2.2599999999999998</v>
      </c>
      <c r="L53" s="88">
        <v>2.2999999999999998</v>
      </c>
      <c r="M53" s="88">
        <v>2.33</v>
      </c>
      <c r="N53" s="88">
        <v>2.36</v>
      </c>
    </row>
    <row r="54" spans="2:14" ht="13.8" thickBot="1">
      <c r="B54" s="89"/>
      <c r="C54" s="85">
        <v>0.01</v>
      </c>
      <c r="D54" s="90">
        <v>1.96</v>
      </c>
      <c r="E54" s="90">
        <v>2.2000000000000002</v>
      </c>
      <c r="F54" s="90">
        <v>2.2999999999999998</v>
      </c>
      <c r="G54" s="90">
        <v>2.4</v>
      </c>
      <c r="H54" s="90">
        <v>2.4</v>
      </c>
      <c r="I54" s="90">
        <v>2.5</v>
      </c>
      <c r="J54" s="90">
        <v>2.5</v>
      </c>
      <c r="K54" s="90">
        <v>2.6</v>
      </c>
      <c r="L54" s="90">
        <v>2.6</v>
      </c>
      <c r="M54" s="90">
        <v>2.7</v>
      </c>
      <c r="N54" s="90">
        <v>2.7</v>
      </c>
    </row>
    <row r="55" spans="2:14" ht="18" thickTop="1" thickBot="1">
      <c r="B55" s="93" t="s">
        <v>54</v>
      </c>
      <c r="C55" s="87">
        <v>0.05</v>
      </c>
      <c r="D55" s="88">
        <v>1</v>
      </c>
      <c r="E55" s="88">
        <v>1</v>
      </c>
      <c r="F55" s="88">
        <v>1</v>
      </c>
      <c r="G55" s="88">
        <v>1</v>
      </c>
      <c r="H55" s="88">
        <v>1</v>
      </c>
      <c r="I55" s="88">
        <v>1</v>
      </c>
      <c r="J55" s="88">
        <v>1</v>
      </c>
      <c r="K55" s="88">
        <v>1</v>
      </c>
      <c r="L55" s="88">
        <v>1</v>
      </c>
      <c r="M55" s="88">
        <v>1</v>
      </c>
      <c r="N55" s="88">
        <v>1</v>
      </c>
    </row>
    <row r="56" spans="2:14" ht="13.8" thickBot="1">
      <c r="B56" s="89"/>
      <c r="C56" s="85">
        <v>0.01</v>
      </c>
      <c r="D56" s="90">
        <v>1</v>
      </c>
      <c r="E56" s="90">
        <v>1</v>
      </c>
      <c r="F56" s="90">
        <v>1</v>
      </c>
      <c r="G56" s="90">
        <v>1</v>
      </c>
      <c r="H56" s="90">
        <v>1</v>
      </c>
      <c r="I56" s="90">
        <v>1</v>
      </c>
      <c r="J56" s="90">
        <v>1</v>
      </c>
      <c r="K56" s="90">
        <v>1</v>
      </c>
      <c r="L56" s="90">
        <v>1</v>
      </c>
      <c r="M56" s="90">
        <v>1</v>
      </c>
      <c r="N56" s="90">
        <v>1</v>
      </c>
    </row>
    <row r="57" spans="2:14" ht="13.8" thickTop="1"/>
  </sheetData>
  <sheetProtection sheet="1" objects="1" scenarios="1"/>
  <mergeCells count="2">
    <mergeCell ref="D25:N25"/>
    <mergeCell ref="F2:I2"/>
  </mergeCells>
  <phoneticPr fontId="12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Feuil4"/>
  <dimension ref="A1:U56"/>
  <sheetViews>
    <sheetView workbookViewId="0">
      <selection activeCell="F2" sqref="F2:I2"/>
    </sheetView>
  </sheetViews>
  <sheetFormatPr baseColWidth="10" defaultRowHeight="13.2"/>
  <cols>
    <col min="1" max="1" width="11.5546875" style="53"/>
    <col min="2" max="2" width="5.109375" style="53" hidden="1" customWidth="1"/>
    <col min="3" max="21" width="7.44140625" style="53" customWidth="1"/>
    <col min="22" max="16384" width="11.5546875" style="53"/>
  </cols>
  <sheetData>
    <row r="1" spans="1:21" ht="23.4" customHeight="1"/>
    <row r="2" spans="1:21" ht="14.4">
      <c r="F2" s="187" t="s">
        <v>9</v>
      </c>
      <c r="G2" s="187"/>
      <c r="H2" s="187"/>
      <c r="I2" s="187"/>
    </row>
    <row r="4" spans="1:21">
      <c r="A4" s="71"/>
      <c r="C4" s="69" t="s">
        <v>97</v>
      </c>
    </row>
    <row r="5" spans="1:21">
      <c r="A5" s="71"/>
      <c r="C5" s="53" t="s">
        <v>74</v>
      </c>
    </row>
    <row r="6" spans="1:21">
      <c r="C6" s="69" t="s">
        <v>98</v>
      </c>
    </row>
    <row r="7" spans="1:21">
      <c r="C7" s="69" t="s">
        <v>99</v>
      </c>
    </row>
    <row r="9" spans="1:21">
      <c r="A9" s="95">
        <v>0</v>
      </c>
      <c r="B9" s="95">
        <v>0</v>
      </c>
      <c r="C9" s="96">
        <v>1</v>
      </c>
      <c r="D9" s="96">
        <v>2</v>
      </c>
      <c r="E9" s="96">
        <v>3</v>
      </c>
      <c r="F9" s="96">
        <v>4</v>
      </c>
      <c r="G9" s="96">
        <v>5</v>
      </c>
      <c r="H9" s="96">
        <v>6</v>
      </c>
      <c r="I9" s="96">
        <v>7</v>
      </c>
      <c r="J9" s="96">
        <v>8</v>
      </c>
      <c r="K9" s="96">
        <v>9</v>
      </c>
      <c r="L9" s="96">
        <v>10</v>
      </c>
      <c r="M9" s="96">
        <v>12</v>
      </c>
      <c r="N9" s="96">
        <v>15</v>
      </c>
      <c r="O9" s="96">
        <v>20</v>
      </c>
      <c r="P9" s="96">
        <v>24</v>
      </c>
      <c r="Q9" s="96">
        <v>30</v>
      </c>
      <c r="R9" s="96">
        <v>40</v>
      </c>
      <c r="S9" s="96">
        <v>60</v>
      </c>
      <c r="T9" s="96">
        <v>120</v>
      </c>
      <c r="U9" s="96">
        <v>1000</v>
      </c>
    </row>
    <row r="10" spans="1:21" hidden="1">
      <c r="A10" s="95">
        <v>0</v>
      </c>
      <c r="B10" s="95">
        <v>0</v>
      </c>
      <c r="C10" s="95">
        <v>1</v>
      </c>
      <c r="D10" s="95">
        <v>2</v>
      </c>
      <c r="E10" s="95">
        <v>3</v>
      </c>
      <c r="F10" s="95">
        <v>4</v>
      </c>
      <c r="G10" s="95">
        <v>5</v>
      </c>
      <c r="H10" s="95">
        <v>6</v>
      </c>
      <c r="I10" s="95">
        <v>7</v>
      </c>
      <c r="J10" s="95">
        <v>8</v>
      </c>
      <c r="K10" s="95">
        <v>9</v>
      </c>
      <c r="L10" s="95">
        <v>10</v>
      </c>
      <c r="M10" s="95">
        <v>11</v>
      </c>
      <c r="N10" s="95">
        <v>12</v>
      </c>
      <c r="O10" s="95">
        <v>13</v>
      </c>
      <c r="P10" s="95">
        <v>14</v>
      </c>
      <c r="Q10" s="95">
        <v>15</v>
      </c>
      <c r="R10" s="95">
        <v>16</v>
      </c>
      <c r="S10" s="95">
        <v>17</v>
      </c>
      <c r="T10" s="95">
        <v>18</v>
      </c>
      <c r="U10" s="95">
        <v>19</v>
      </c>
    </row>
    <row r="11" spans="1:21">
      <c r="A11" s="96">
        <v>1</v>
      </c>
      <c r="B11" s="95">
        <v>1</v>
      </c>
      <c r="C11" s="96">
        <v>161.4</v>
      </c>
      <c r="D11" s="96">
        <v>199.5</v>
      </c>
      <c r="E11" s="96">
        <v>215.7</v>
      </c>
      <c r="F11" s="96">
        <v>224.6</v>
      </c>
      <c r="G11" s="96">
        <v>230.2</v>
      </c>
      <c r="H11" s="96">
        <v>234</v>
      </c>
      <c r="I11" s="96">
        <v>236.8</v>
      </c>
      <c r="J11" s="96">
        <v>238.9</v>
      </c>
      <c r="K11" s="96">
        <v>240.5</v>
      </c>
      <c r="L11" s="96">
        <v>241.9</v>
      </c>
      <c r="M11" s="96">
        <v>243.9</v>
      </c>
      <c r="N11" s="96">
        <v>245.9</v>
      </c>
      <c r="O11" s="96">
        <v>248</v>
      </c>
      <c r="P11" s="96">
        <v>249.1</v>
      </c>
      <c r="Q11" s="96">
        <v>250.1</v>
      </c>
      <c r="R11" s="96">
        <v>251.1</v>
      </c>
      <c r="S11" s="96">
        <v>252.2</v>
      </c>
      <c r="T11" s="96">
        <v>253.3</v>
      </c>
      <c r="U11" s="96">
        <v>254.3</v>
      </c>
    </row>
    <row r="12" spans="1:21">
      <c r="A12" s="96">
        <v>2</v>
      </c>
      <c r="B12" s="95">
        <v>2</v>
      </c>
      <c r="C12" s="96">
        <v>18.510000000000002</v>
      </c>
      <c r="D12" s="96">
        <v>19</v>
      </c>
      <c r="E12" s="96">
        <v>19.16</v>
      </c>
      <c r="F12" s="96">
        <v>19.25</v>
      </c>
      <c r="G12" s="96">
        <v>19.3</v>
      </c>
      <c r="H12" s="96">
        <v>19.329999999999998</v>
      </c>
      <c r="I12" s="96">
        <v>19.350000000000001</v>
      </c>
      <c r="J12" s="96">
        <v>19.37</v>
      </c>
      <c r="K12" s="96">
        <v>19.38</v>
      </c>
      <c r="L12" s="96">
        <v>19.399999999999999</v>
      </c>
      <c r="M12" s="96">
        <v>19.41</v>
      </c>
      <c r="N12" s="96">
        <v>19.43</v>
      </c>
      <c r="O12" s="96">
        <v>19.45</v>
      </c>
      <c r="P12" s="96">
        <v>19.45</v>
      </c>
      <c r="Q12" s="96">
        <v>19.46</v>
      </c>
      <c r="R12" s="96">
        <v>19.47</v>
      </c>
      <c r="S12" s="96">
        <v>19.48</v>
      </c>
      <c r="T12" s="96">
        <v>19.489999999999998</v>
      </c>
      <c r="U12" s="96">
        <v>19.5</v>
      </c>
    </row>
    <row r="13" spans="1:21">
      <c r="A13" s="96">
        <v>3</v>
      </c>
      <c r="B13" s="95">
        <v>3</v>
      </c>
      <c r="C13" s="96">
        <v>10.130000000000001</v>
      </c>
      <c r="D13" s="96">
        <v>9.5500000000000007</v>
      </c>
      <c r="E13" s="96">
        <v>9.2799999999999994</v>
      </c>
      <c r="F13" s="96">
        <v>9.1199999999999992</v>
      </c>
      <c r="G13" s="96">
        <v>9.01</v>
      </c>
      <c r="H13" s="96">
        <v>8.94</v>
      </c>
      <c r="I13" s="96">
        <v>8.89</v>
      </c>
      <c r="J13" s="96">
        <v>8.85</v>
      </c>
      <c r="K13" s="96">
        <v>8.81</v>
      </c>
      <c r="L13" s="96">
        <v>8.7899999999999991</v>
      </c>
      <c r="M13" s="96">
        <v>8.74</v>
      </c>
      <c r="N13" s="96">
        <v>8.6999999999999993</v>
      </c>
      <c r="O13" s="96">
        <v>8.66</v>
      </c>
      <c r="P13" s="96">
        <v>8.64</v>
      </c>
      <c r="Q13" s="96">
        <v>8.6199999999999992</v>
      </c>
      <c r="R13" s="96">
        <v>8.59</v>
      </c>
      <c r="S13" s="96">
        <v>8.57</v>
      </c>
      <c r="T13" s="96">
        <v>8.5500000000000007</v>
      </c>
      <c r="U13" s="96">
        <v>8.5299999999999994</v>
      </c>
    </row>
    <row r="14" spans="1:21">
      <c r="A14" s="96">
        <v>4</v>
      </c>
      <c r="B14" s="95">
        <v>4</v>
      </c>
      <c r="C14" s="96">
        <v>7.71</v>
      </c>
      <c r="D14" s="96">
        <v>6.94</v>
      </c>
      <c r="E14" s="96">
        <v>6.59</v>
      </c>
      <c r="F14" s="96">
        <v>6.39</v>
      </c>
      <c r="G14" s="96">
        <v>6.26</v>
      </c>
      <c r="H14" s="96">
        <v>6.16</v>
      </c>
      <c r="I14" s="96">
        <v>6.09</v>
      </c>
      <c r="J14" s="96">
        <v>6.04</v>
      </c>
      <c r="K14" s="96">
        <v>6</v>
      </c>
      <c r="L14" s="96">
        <v>5.96</v>
      </c>
      <c r="M14" s="96">
        <v>5.91</v>
      </c>
      <c r="N14" s="96">
        <v>5.86</v>
      </c>
      <c r="O14" s="96">
        <v>5.8</v>
      </c>
      <c r="P14" s="96">
        <v>5.77</v>
      </c>
      <c r="Q14" s="96">
        <v>5.75</v>
      </c>
      <c r="R14" s="96">
        <v>5.72</v>
      </c>
      <c r="S14" s="96">
        <v>5.69</v>
      </c>
      <c r="T14" s="96">
        <v>5.66</v>
      </c>
      <c r="U14" s="96">
        <v>5.63</v>
      </c>
    </row>
    <row r="15" spans="1:21">
      <c r="A15" s="96">
        <v>5</v>
      </c>
      <c r="B15" s="95">
        <v>5</v>
      </c>
      <c r="C15" s="96">
        <v>6.61</v>
      </c>
      <c r="D15" s="96">
        <v>5.79</v>
      </c>
      <c r="E15" s="96">
        <v>5.41</v>
      </c>
      <c r="F15" s="96">
        <v>5.19</v>
      </c>
      <c r="G15" s="96">
        <v>5.05</v>
      </c>
      <c r="H15" s="96">
        <v>4.95</v>
      </c>
      <c r="I15" s="96">
        <v>4.88</v>
      </c>
      <c r="J15" s="96">
        <v>4.82</v>
      </c>
      <c r="K15" s="96">
        <v>4.7699999999999996</v>
      </c>
      <c r="L15" s="96">
        <v>4.74</v>
      </c>
      <c r="M15" s="96">
        <v>4.68</v>
      </c>
      <c r="N15" s="96">
        <v>4.62</v>
      </c>
      <c r="O15" s="96">
        <v>4.5599999999999996</v>
      </c>
      <c r="P15" s="96">
        <v>4.53</v>
      </c>
      <c r="Q15" s="96">
        <v>4.5</v>
      </c>
      <c r="R15" s="96">
        <v>4.46</v>
      </c>
      <c r="S15" s="96">
        <v>4.43</v>
      </c>
      <c r="T15" s="96">
        <v>4.4000000000000004</v>
      </c>
      <c r="U15" s="96">
        <v>4.3600000000000003</v>
      </c>
    </row>
    <row r="16" spans="1:21">
      <c r="A16" s="96">
        <v>6</v>
      </c>
      <c r="B16" s="95">
        <v>6</v>
      </c>
      <c r="C16" s="96">
        <v>5.99</v>
      </c>
      <c r="D16" s="96">
        <v>5.14</v>
      </c>
      <c r="E16" s="96">
        <v>4.76</v>
      </c>
      <c r="F16" s="96">
        <v>4.53</v>
      </c>
      <c r="G16" s="96">
        <v>4.3899999999999997</v>
      </c>
      <c r="H16" s="96">
        <v>4.28</v>
      </c>
      <c r="I16" s="96">
        <v>4.21</v>
      </c>
      <c r="J16" s="96">
        <v>4.1500000000000004</v>
      </c>
      <c r="K16" s="96">
        <v>4.0999999999999996</v>
      </c>
      <c r="L16" s="96">
        <v>4.0599999999999996</v>
      </c>
      <c r="M16" s="96">
        <v>4</v>
      </c>
      <c r="N16" s="96">
        <v>3.94</v>
      </c>
      <c r="O16" s="96">
        <v>3.87</v>
      </c>
      <c r="P16" s="96">
        <v>3.84</v>
      </c>
      <c r="Q16" s="96">
        <v>3.81</v>
      </c>
      <c r="R16" s="96">
        <v>3.77</v>
      </c>
      <c r="S16" s="96">
        <v>3.74</v>
      </c>
      <c r="T16" s="96">
        <v>3.7</v>
      </c>
      <c r="U16" s="96">
        <v>3.67</v>
      </c>
    </row>
    <row r="17" spans="1:21">
      <c r="A17" s="96">
        <v>7</v>
      </c>
      <c r="B17" s="95">
        <v>7</v>
      </c>
      <c r="C17" s="96">
        <v>5.59</v>
      </c>
      <c r="D17" s="96">
        <v>4.74</v>
      </c>
      <c r="E17" s="96">
        <v>4.3499999999999996</v>
      </c>
      <c r="F17" s="96">
        <v>4.12</v>
      </c>
      <c r="G17" s="96">
        <v>3.97</v>
      </c>
      <c r="H17" s="96">
        <v>3.87</v>
      </c>
      <c r="I17" s="96">
        <v>3.79</v>
      </c>
      <c r="J17" s="96">
        <v>3.73</v>
      </c>
      <c r="K17" s="96">
        <v>3.68</v>
      </c>
      <c r="L17" s="96">
        <v>3.64</v>
      </c>
      <c r="M17" s="96">
        <v>3.57</v>
      </c>
      <c r="N17" s="96">
        <v>3.51</v>
      </c>
      <c r="O17" s="96">
        <v>3.44</v>
      </c>
      <c r="P17" s="96">
        <v>3.41</v>
      </c>
      <c r="Q17" s="96">
        <v>3.38</v>
      </c>
      <c r="R17" s="96">
        <v>3.34</v>
      </c>
      <c r="S17" s="96">
        <v>3.3</v>
      </c>
      <c r="T17" s="96">
        <v>3.27</v>
      </c>
      <c r="U17" s="96">
        <v>3.23</v>
      </c>
    </row>
    <row r="18" spans="1:21">
      <c r="A18" s="96">
        <v>8</v>
      </c>
      <c r="B18" s="95">
        <v>8</v>
      </c>
      <c r="C18" s="96">
        <v>5.32</v>
      </c>
      <c r="D18" s="96">
        <v>4.46</v>
      </c>
      <c r="E18" s="96">
        <v>4.07</v>
      </c>
      <c r="F18" s="96">
        <v>3.84</v>
      </c>
      <c r="G18" s="96">
        <v>3.69</v>
      </c>
      <c r="H18" s="96">
        <v>3.58</v>
      </c>
      <c r="I18" s="96">
        <v>3.5</v>
      </c>
      <c r="J18" s="96">
        <v>3.44</v>
      </c>
      <c r="K18" s="96">
        <v>3.39</v>
      </c>
      <c r="L18" s="96">
        <v>3.35</v>
      </c>
      <c r="M18" s="96">
        <v>3.28</v>
      </c>
      <c r="N18" s="96">
        <v>3.22</v>
      </c>
      <c r="O18" s="96">
        <v>3.15</v>
      </c>
      <c r="P18" s="96">
        <v>3.12</v>
      </c>
      <c r="Q18" s="96">
        <v>3.08</v>
      </c>
      <c r="R18" s="96">
        <v>3.04</v>
      </c>
      <c r="S18" s="96">
        <v>3.01</v>
      </c>
      <c r="T18" s="96">
        <v>2.97</v>
      </c>
      <c r="U18" s="96">
        <v>2.93</v>
      </c>
    </row>
    <row r="19" spans="1:21">
      <c r="A19" s="96">
        <v>9</v>
      </c>
      <c r="B19" s="95">
        <v>9</v>
      </c>
      <c r="C19" s="96">
        <v>5.12</v>
      </c>
      <c r="D19" s="96">
        <v>4.26</v>
      </c>
      <c r="E19" s="96">
        <v>3.86</v>
      </c>
      <c r="F19" s="96">
        <v>3.63</v>
      </c>
      <c r="G19" s="96">
        <v>3.48</v>
      </c>
      <c r="H19" s="96">
        <v>3.37</v>
      </c>
      <c r="I19" s="96">
        <v>3.29</v>
      </c>
      <c r="J19" s="96">
        <v>3.23</v>
      </c>
      <c r="K19" s="96">
        <v>3.18</v>
      </c>
      <c r="L19" s="96">
        <v>3.14</v>
      </c>
      <c r="M19" s="96">
        <v>3.07</v>
      </c>
      <c r="N19" s="96">
        <v>3.01</v>
      </c>
      <c r="O19" s="96">
        <v>2.94</v>
      </c>
      <c r="P19" s="96">
        <v>2.9</v>
      </c>
      <c r="Q19" s="96">
        <v>2.86</v>
      </c>
      <c r="R19" s="96">
        <v>2.83</v>
      </c>
      <c r="S19" s="96">
        <v>2.79</v>
      </c>
      <c r="T19" s="96">
        <v>2.75</v>
      </c>
      <c r="U19" s="96">
        <v>2.71</v>
      </c>
    </row>
    <row r="20" spans="1:21">
      <c r="A20" s="96">
        <v>10</v>
      </c>
      <c r="B20" s="95">
        <v>10</v>
      </c>
      <c r="C20" s="96">
        <v>4.96</v>
      </c>
      <c r="D20" s="96">
        <v>4.0999999999999996</v>
      </c>
      <c r="E20" s="96">
        <v>3.71</v>
      </c>
      <c r="F20" s="96">
        <v>3.48</v>
      </c>
      <c r="G20" s="96">
        <v>3.33</v>
      </c>
      <c r="H20" s="96">
        <v>3.22</v>
      </c>
      <c r="I20" s="96">
        <v>3.14</v>
      </c>
      <c r="J20" s="96">
        <v>3.07</v>
      </c>
      <c r="K20" s="96">
        <v>3.02</v>
      </c>
      <c r="L20" s="96">
        <v>2.98</v>
      </c>
      <c r="M20" s="96">
        <v>2.91</v>
      </c>
      <c r="N20" s="96">
        <v>2.85</v>
      </c>
      <c r="O20" s="96">
        <v>2.77</v>
      </c>
      <c r="P20" s="96">
        <v>2.74</v>
      </c>
      <c r="Q20" s="96">
        <v>2.7</v>
      </c>
      <c r="R20" s="96">
        <v>2.66</v>
      </c>
      <c r="S20" s="96">
        <v>2.62</v>
      </c>
      <c r="T20" s="96">
        <v>2.58</v>
      </c>
      <c r="U20" s="96">
        <v>2.54</v>
      </c>
    </row>
    <row r="21" spans="1:21">
      <c r="A21" s="96">
        <v>11</v>
      </c>
      <c r="B21" s="95">
        <v>11</v>
      </c>
      <c r="C21" s="96">
        <v>4.84</v>
      </c>
      <c r="D21" s="96">
        <v>3.98</v>
      </c>
      <c r="E21" s="96">
        <v>3.59</v>
      </c>
      <c r="F21" s="96">
        <v>3.36</v>
      </c>
      <c r="G21" s="96">
        <v>3.2</v>
      </c>
      <c r="H21" s="96">
        <v>3.09</v>
      </c>
      <c r="I21" s="96">
        <v>3.01</v>
      </c>
      <c r="J21" s="96">
        <v>2.95</v>
      </c>
      <c r="K21" s="96">
        <v>2.9</v>
      </c>
      <c r="L21" s="96">
        <v>2.85</v>
      </c>
      <c r="M21" s="96">
        <v>2.79</v>
      </c>
      <c r="N21" s="96">
        <v>2.72</v>
      </c>
      <c r="O21" s="96">
        <v>2.65</v>
      </c>
      <c r="P21" s="96">
        <v>2.61</v>
      </c>
      <c r="Q21" s="96">
        <v>2.57</v>
      </c>
      <c r="R21" s="96">
        <v>2.5299999999999998</v>
      </c>
      <c r="S21" s="96">
        <v>2.4900000000000002</v>
      </c>
      <c r="T21" s="96">
        <v>2.4500000000000002</v>
      </c>
      <c r="U21" s="96">
        <v>2.4</v>
      </c>
    </row>
    <row r="22" spans="1:21">
      <c r="A22" s="96">
        <v>12</v>
      </c>
      <c r="B22" s="95">
        <v>12</v>
      </c>
      <c r="C22" s="96">
        <v>4.75</v>
      </c>
      <c r="D22" s="96">
        <v>3.89</v>
      </c>
      <c r="E22" s="96">
        <v>3.49</v>
      </c>
      <c r="F22" s="96">
        <v>3.26</v>
      </c>
      <c r="G22" s="96">
        <v>3.11</v>
      </c>
      <c r="H22" s="96">
        <v>3</v>
      </c>
      <c r="I22" s="96">
        <v>2.91</v>
      </c>
      <c r="J22" s="96">
        <v>2.85</v>
      </c>
      <c r="K22" s="96">
        <v>2.8</v>
      </c>
      <c r="L22" s="96">
        <v>2.75</v>
      </c>
      <c r="M22" s="96">
        <v>2.69</v>
      </c>
      <c r="N22" s="96">
        <v>2.62</v>
      </c>
      <c r="O22" s="96">
        <v>2.54</v>
      </c>
      <c r="P22" s="96">
        <v>2.5099999999999998</v>
      </c>
      <c r="Q22" s="96">
        <v>2.4700000000000002</v>
      </c>
      <c r="R22" s="96">
        <v>2.4300000000000002</v>
      </c>
      <c r="S22" s="96">
        <v>2.38</v>
      </c>
      <c r="T22" s="96">
        <v>2.34</v>
      </c>
      <c r="U22" s="96">
        <v>2.2999999999999998</v>
      </c>
    </row>
    <row r="23" spans="1:21">
      <c r="A23" s="96">
        <v>13</v>
      </c>
      <c r="B23" s="95">
        <v>13</v>
      </c>
      <c r="C23" s="96">
        <v>4.67</v>
      </c>
      <c r="D23" s="96">
        <v>3.81</v>
      </c>
      <c r="E23" s="96">
        <v>3.41</v>
      </c>
      <c r="F23" s="96">
        <v>3.18</v>
      </c>
      <c r="G23" s="96">
        <v>3.03</v>
      </c>
      <c r="H23" s="96">
        <v>2.92</v>
      </c>
      <c r="I23" s="96">
        <v>2.83</v>
      </c>
      <c r="J23" s="96">
        <v>2.77</v>
      </c>
      <c r="K23" s="96">
        <v>2.71</v>
      </c>
      <c r="L23" s="96">
        <v>2.67</v>
      </c>
      <c r="M23" s="96">
        <v>2.6</v>
      </c>
      <c r="N23" s="96">
        <v>2.5299999999999998</v>
      </c>
      <c r="O23" s="96">
        <v>2.46</v>
      </c>
      <c r="P23" s="96">
        <v>2.42</v>
      </c>
      <c r="Q23" s="96">
        <v>2.38</v>
      </c>
      <c r="R23" s="96">
        <v>2.34</v>
      </c>
      <c r="S23" s="96">
        <v>2.2999999999999998</v>
      </c>
      <c r="T23" s="96">
        <v>2.25</v>
      </c>
      <c r="U23" s="96">
        <v>2.21</v>
      </c>
    </row>
    <row r="24" spans="1:21">
      <c r="A24" s="96">
        <v>14</v>
      </c>
      <c r="B24" s="95">
        <v>14</v>
      </c>
      <c r="C24" s="96">
        <v>4.5999999999999996</v>
      </c>
      <c r="D24" s="96">
        <v>3.74</v>
      </c>
      <c r="E24" s="96">
        <v>3.34</v>
      </c>
      <c r="F24" s="96">
        <v>3.11</v>
      </c>
      <c r="G24" s="96">
        <v>2.96</v>
      </c>
      <c r="H24" s="96">
        <v>2.85</v>
      </c>
      <c r="I24" s="96">
        <v>2.76</v>
      </c>
      <c r="J24" s="96">
        <v>2.7</v>
      </c>
      <c r="K24" s="96">
        <v>2.65</v>
      </c>
      <c r="L24" s="96">
        <v>2.6</v>
      </c>
      <c r="M24" s="96">
        <v>2.5299999999999998</v>
      </c>
      <c r="N24" s="96">
        <v>2.46</v>
      </c>
      <c r="O24" s="96">
        <v>2.39</v>
      </c>
      <c r="P24" s="96">
        <v>2.35</v>
      </c>
      <c r="Q24" s="96">
        <v>2.31</v>
      </c>
      <c r="R24" s="96">
        <v>2.27</v>
      </c>
      <c r="S24" s="96">
        <v>2.2200000000000002</v>
      </c>
      <c r="T24" s="96">
        <v>2.1800000000000002</v>
      </c>
      <c r="U24" s="96">
        <v>2.13</v>
      </c>
    </row>
    <row r="25" spans="1:21">
      <c r="A25" s="96">
        <v>15</v>
      </c>
      <c r="B25" s="95">
        <v>15</v>
      </c>
      <c r="C25" s="96">
        <v>4.54</v>
      </c>
      <c r="D25" s="96">
        <v>3.68</v>
      </c>
      <c r="E25" s="96">
        <v>3.29</v>
      </c>
      <c r="F25" s="96">
        <v>3.06</v>
      </c>
      <c r="G25" s="96">
        <v>2.9</v>
      </c>
      <c r="H25" s="96">
        <v>2.79</v>
      </c>
      <c r="I25" s="96">
        <v>2.71</v>
      </c>
      <c r="J25" s="96">
        <v>2.64</v>
      </c>
      <c r="K25" s="96">
        <v>2.59</v>
      </c>
      <c r="L25" s="96">
        <v>2.54</v>
      </c>
      <c r="M25" s="96">
        <v>2.48</v>
      </c>
      <c r="N25" s="96">
        <v>2.4</v>
      </c>
      <c r="O25" s="96">
        <v>2.33</v>
      </c>
      <c r="P25" s="96">
        <v>2.29</v>
      </c>
      <c r="Q25" s="96">
        <v>2.25</v>
      </c>
      <c r="R25" s="96">
        <v>2.2000000000000002</v>
      </c>
      <c r="S25" s="96">
        <v>2.16</v>
      </c>
      <c r="T25" s="96">
        <v>2.11</v>
      </c>
      <c r="U25" s="96">
        <v>2.0699999999999998</v>
      </c>
    </row>
    <row r="26" spans="1:21">
      <c r="A26" s="96">
        <v>16</v>
      </c>
      <c r="B26" s="95">
        <v>16</v>
      </c>
      <c r="C26" s="96">
        <v>4.49</v>
      </c>
      <c r="D26" s="96">
        <v>3.63</v>
      </c>
      <c r="E26" s="96">
        <v>3.24</v>
      </c>
      <c r="F26" s="96">
        <v>3.01</v>
      </c>
      <c r="G26" s="96">
        <v>2.85</v>
      </c>
      <c r="H26" s="96">
        <v>2.74</v>
      </c>
      <c r="I26" s="96">
        <v>2.66</v>
      </c>
      <c r="J26" s="96">
        <v>2.59</v>
      </c>
      <c r="K26" s="96">
        <v>2.54</v>
      </c>
      <c r="L26" s="96">
        <v>2.4900000000000002</v>
      </c>
      <c r="M26" s="96">
        <v>2.42</v>
      </c>
      <c r="N26" s="96">
        <v>2.35</v>
      </c>
      <c r="O26" s="96">
        <v>2.2799999999999998</v>
      </c>
      <c r="P26" s="96">
        <v>2.2400000000000002</v>
      </c>
      <c r="Q26" s="96">
        <v>2.19</v>
      </c>
      <c r="R26" s="96">
        <v>2.15</v>
      </c>
      <c r="S26" s="96">
        <v>2.11</v>
      </c>
      <c r="T26" s="96">
        <v>2.06</v>
      </c>
      <c r="U26" s="96">
        <v>2.0099999999999998</v>
      </c>
    </row>
    <row r="27" spans="1:21">
      <c r="A27" s="96">
        <v>17</v>
      </c>
      <c r="B27" s="95">
        <v>17</v>
      </c>
      <c r="C27" s="96">
        <v>4.45</v>
      </c>
      <c r="D27" s="96">
        <v>3.59</v>
      </c>
      <c r="E27" s="96">
        <v>3.2</v>
      </c>
      <c r="F27" s="96">
        <v>2.96</v>
      </c>
      <c r="G27" s="96">
        <v>2.81</v>
      </c>
      <c r="H27" s="96">
        <v>2.7</v>
      </c>
      <c r="I27" s="96">
        <v>2.61</v>
      </c>
      <c r="J27" s="96">
        <v>2.5499999999999998</v>
      </c>
      <c r="K27" s="96">
        <v>2.4900000000000002</v>
      </c>
      <c r="L27" s="96">
        <v>2.4500000000000002</v>
      </c>
      <c r="M27" s="96">
        <v>2.38</v>
      </c>
      <c r="N27" s="96">
        <v>2.31</v>
      </c>
      <c r="O27" s="96">
        <v>2.23</v>
      </c>
      <c r="P27" s="96">
        <v>2.19</v>
      </c>
      <c r="Q27" s="96">
        <v>2.15</v>
      </c>
      <c r="R27" s="96">
        <v>2.1</v>
      </c>
      <c r="S27" s="96">
        <v>2.06</v>
      </c>
      <c r="T27" s="96">
        <v>2.0099999999999998</v>
      </c>
      <c r="U27" s="96">
        <v>1.96</v>
      </c>
    </row>
    <row r="28" spans="1:21">
      <c r="A28" s="96">
        <v>18</v>
      </c>
      <c r="B28" s="95">
        <v>18</v>
      </c>
      <c r="C28" s="96">
        <v>4.41</v>
      </c>
      <c r="D28" s="96">
        <v>3.55</v>
      </c>
      <c r="E28" s="96">
        <v>3.16</v>
      </c>
      <c r="F28" s="96">
        <v>2.93</v>
      </c>
      <c r="G28" s="96">
        <v>2.77</v>
      </c>
      <c r="H28" s="96">
        <v>2.66</v>
      </c>
      <c r="I28" s="96">
        <v>2.58</v>
      </c>
      <c r="J28" s="96">
        <v>2.5099999999999998</v>
      </c>
      <c r="K28" s="96">
        <v>2.46</v>
      </c>
      <c r="L28" s="96">
        <v>2.41</v>
      </c>
      <c r="M28" s="96">
        <v>2.34</v>
      </c>
      <c r="N28" s="96">
        <v>2.27</v>
      </c>
      <c r="O28" s="96">
        <v>2.19</v>
      </c>
      <c r="P28" s="96">
        <v>2.15</v>
      </c>
      <c r="Q28" s="96">
        <v>2.11</v>
      </c>
      <c r="R28" s="96">
        <v>2.06</v>
      </c>
      <c r="S28" s="96">
        <v>2.02</v>
      </c>
      <c r="T28" s="96">
        <v>1.97</v>
      </c>
      <c r="U28" s="96">
        <v>1.92</v>
      </c>
    </row>
    <row r="29" spans="1:21">
      <c r="A29" s="96">
        <v>19</v>
      </c>
      <c r="B29" s="95">
        <v>19</v>
      </c>
      <c r="C29" s="96">
        <v>4.38</v>
      </c>
      <c r="D29" s="96">
        <v>3.52</v>
      </c>
      <c r="E29" s="96">
        <v>3.13</v>
      </c>
      <c r="F29" s="96">
        <v>2.9</v>
      </c>
      <c r="G29" s="96">
        <v>2.74</v>
      </c>
      <c r="H29" s="96">
        <v>2.63</v>
      </c>
      <c r="I29" s="96">
        <v>2.54</v>
      </c>
      <c r="J29" s="96">
        <v>2.48</v>
      </c>
      <c r="K29" s="96">
        <v>2.42</v>
      </c>
      <c r="L29" s="96">
        <v>2.38</v>
      </c>
      <c r="M29" s="96">
        <v>2.31</v>
      </c>
      <c r="N29" s="96">
        <v>2.23</v>
      </c>
      <c r="O29" s="96">
        <v>2.16</v>
      </c>
      <c r="P29" s="96">
        <v>2.11</v>
      </c>
      <c r="Q29" s="96">
        <v>2.0699999999999998</v>
      </c>
      <c r="R29" s="96">
        <v>2.0299999999999998</v>
      </c>
      <c r="S29" s="96">
        <v>1.98</v>
      </c>
      <c r="T29" s="96">
        <v>1.93</v>
      </c>
      <c r="U29" s="96">
        <v>1.88</v>
      </c>
    </row>
    <row r="30" spans="1:21">
      <c r="A30" s="96">
        <v>20</v>
      </c>
      <c r="B30" s="95">
        <v>20</v>
      </c>
      <c r="C30" s="96">
        <v>4.3499999999999996</v>
      </c>
      <c r="D30" s="96">
        <v>3.49</v>
      </c>
      <c r="E30" s="96">
        <v>3.1</v>
      </c>
      <c r="F30" s="96">
        <v>2.87</v>
      </c>
      <c r="G30" s="96">
        <v>2.71</v>
      </c>
      <c r="H30" s="96">
        <v>2.6</v>
      </c>
      <c r="I30" s="96">
        <v>2.5099999999999998</v>
      </c>
      <c r="J30" s="96">
        <v>2.4500000000000002</v>
      </c>
      <c r="K30" s="96">
        <v>2.39</v>
      </c>
      <c r="L30" s="96">
        <v>2.35</v>
      </c>
      <c r="M30" s="96">
        <v>2.2799999999999998</v>
      </c>
      <c r="N30" s="96">
        <v>2.2000000000000002</v>
      </c>
      <c r="O30" s="96">
        <v>2.12</v>
      </c>
      <c r="P30" s="96">
        <v>2.08</v>
      </c>
      <c r="Q30" s="96">
        <v>2.04</v>
      </c>
      <c r="R30" s="96">
        <v>1.99</v>
      </c>
      <c r="S30" s="96">
        <v>1.95</v>
      </c>
      <c r="T30" s="96">
        <v>1.9</v>
      </c>
      <c r="U30" s="96">
        <v>1.84</v>
      </c>
    </row>
    <row r="31" spans="1:21">
      <c r="A31" s="96">
        <v>21</v>
      </c>
      <c r="B31" s="95">
        <v>21</v>
      </c>
      <c r="C31" s="96">
        <v>4.32</v>
      </c>
      <c r="D31" s="96">
        <v>3.47</v>
      </c>
      <c r="E31" s="96">
        <v>3.07</v>
      </c>
      <c r="F31" s="96">
        <v>2.84</v>
      </c>
      <c r="G31" s="96">
        <v>2.68</v>
      </c>
      <c r="H31" s="96">
        <v>2.57</v>
      </c>
      <c r="I31" s="96">
        <v>2.4900000000000002</v>
      </c>
      <c r="J31" s="96">
        <v>2.42</v>
      </c>
      <c r="K31" s="96">
        <v>2.37</v>
      </c>
      <c r="L31" s="96">
        <v>2.3199999999999998</v>
      </c>
      <c r="M31" s="96">
        <v>2.25</v>
      </c>
      <c r="N31" s="96">
        <v>2.1800000000000002</v>
      </c>
      <c r="O31" s="96">
        <v>2.1</v>
      </c>
      <c r="P31" s="96">
        <v>2.0499999999999998</v>
      </c>
      <c r="Q31" s="96">
        <v>2.0099999999999998</v>
      </c>
      <c r="R31" s="96">
        <v>1.96</v>
      </c>
      <c r="S31" s="96">
        <v>1.92</v>
      </c>
      <c r="T31" s="96">
        <v>1.87</v>
      </c>
      <c r="U31" s="96">
        <v>1.81</v>
      </c>
    </row>
    <row r="32" spans="1:21">
      <c r="A32" s="96">
        <v>22</v>
      </c>
      <c r="B32" s="95">
        <v>22</v>
      </c>
      <c r="C32" s="96">
        <v>4.3</v>
      </c>
      <c r="D32" s="96">
        <v>3.44</v>
      </c>
      <c r="E32" s="96">
        <v>3.05</v>
      </c>
      <c r="F32" s="96">
        <v>2.82</v>
      </c>
      <c r="G32" s="96">
        <v>2.66</v>
      </c>
      <c r="H32" s="96">
        <v>2.5499999999999998</v>
      </c>
      <c r="I32" s="96">
        <v>2.46</v>
      </c>
      <c r="J32" s="96">
        <v>2.4</v>
      </c>
      <c r="K32" s="96">
        <v>2.34</v>
      </c>
      <c r="L32" s="96">
        <v>2.2999999999999998</v>
      </c>
      <c r="M32" s="96">
        <v>2.23</v>
      </c>
      <c r="N32" s="96">
        <v>2.15</v>
      </c>
      <c r="O32" s="96">
        <v>2.0699999999999998</v>
      </c>
      <c r="P32" s="96">
        <v>2.0299999999999998</v>
      </c>
      <c r="Q32" s="96">
        <v>1.98</v>
      </c>
      <c r="R32" s="96">
        <v>1.94</v>
      </c>
      <c r="S32" s="96">
        <v>1.89</v>
      </c>
      <c r="T32" s="96">
        <v>1.84</v>
      </c>
      <c r="U32" s="96">
        <v>1.78</v>
      </c>
    </row>
    <row r="33" spans="1:21">
      <c r="A33" s="96">
        <v>23</v>
      </c>
      <c r="B33" s="95">
        <v>23</v>
      </c>
      <c r="C33" s="96">
        <v>4.28</v>
      </c>
      <c r="D33" s="96">
        <v>3.42</v>
      </c>
      <c r="E33" s="96">
        <v>3.03</v>
      </c>
      <c r="F33" s="96">
        <v>2.8</v>
      </c>
      <c r="G33" s="96">
        <v>2.64</v>
      </c>
      <c r="H33" s="96">
        <v>2.5299999999999998</v>
      </c>
      <c r="I33" s="96">
        <v>2.44</v>
      </c>
      <c r="J33" s="96">
        <v>2.37</v>
      </c>
      <c r="K33" s="96">
        <v>2.3199999999999998</v>
      </c>
      <c r="L33" s="96">
        <v>2.27</v>
      </c>
      <c r="M33" s="96">
        <v>2.2000000000000002</v>
      </c>
      <c r="N33" s="96">
        <v>2.13</v>
      </c>
      <c r="O33" s="96">
        <v>2.0499999999999998</v>
      </c>
      <c r="P33" s="96">
        <v>2.0099999999999998</v>
      </c>
      <c r="Q33" s="96">
        <v>1.96</v>
      </c>
      <c r="R33" s="96">
        <v>1.91</v>
      </c>
      <c r="S33" s="96">
        <v>1.86</v>
      </c>
      <c r="T33" s="96">
        <v>1.81</v>
      </c>
      <c r="U33" s="96">
        <v>1.76</v>
      </c>
    </row>
    <row r="34" spans="1:21">
      <c r="A34" s="96">
        <v>24</v>
      </c>
      <c r="B34" s="95">
        <v>24</v>
      </c>
      <c r="C34" s="96">
        <v>4.26</v>
      </c>
      <c r="D34" s="96">
        <v>3.4</v>
      </c>
      <c r="E34" s="96">
        <v>3.01</v>
      </c>
      <c r="F34" s="96">
        <v>2.78</v>
      </c>
      <c r="G34" s="96">
        <v>2.62</v>
      </c>
      <c r="H34" s="96">
        <v>2.5099999999999998</v>
      </c>
      <c r="I34" s="96">
        <v>2.42</v>
      </c>
      <c r="J34" s="96">
        <v>2.36</v>
      </c>
      <c r="K34" s="96">
        <v>2.2999999999999998</v>
      </c>
      <c r="L34" s="96">
        <v>2.25</v>
      </c>
      <c r="M34" s="96">
        <v>2.1800000000000002</v>
      </c>
      <c r="N34" s="96">
        <v>2.11</v>
      </c>
      <c r="O34" s="96">
        <v>2.0299999999999998</v>
      </c>
      <c r="P34" s="96">
        <v>1.98</v>
      </c>
      <c r="Q34" s="96">
        <v>1.94</v>
      </c>
      <c r="R34" s="96">
        <v>1.89</v>
      </c>
      <c r="S34" s="96">
        <v>1.84</v>
      </c>
      <c r="T34" s="96">
        <v>1.79</v>
      </c>
      <c r="U34" s="96">
        <v>1.73</v>
      </c>
    </row>
    <row r="35" spans="1:21">
      <c r="A35" s="96">
        <v>25</v>
      </c>
      <c r="B35" s="95">
        <v>25</v>
      </c>
      <c r="C35" s="96">
        <v>4.24</v>
      </c>
      <c r="D35" s="96">
        <v>3.39</v>
      </c>
      <c r="E35" s="96">
        <v>2.99</v>
      </c>
      <c r="F35" s="96">
        <v>2.76</v>
      </c>
      <c r="G35" s="96">
        <v>2.6</v>
      </c>
      <c r="H35" s="96">
        <v>2.4900000000000002</v>
      </c>
      <c r="I35" s="96">
        <v>2.4</v>
      </c>
      <c r="J35" s="96">
        <v>2.34</v>
      </c>
      <c r="K35" s="96">
        <v>2.2799999999999998</v>
      </c>
      <c r="L35" s="96">
        <v>2.2400000000000002</v>
      </c>
      <c r="M35" s="96">
        <v>2.16</v>
      </c>
      <c r="N35" s="96">
        <v>2.09</v>
      </c>
      <c r="O35" s="96">
        <v>2.0099999999999998</v>
      </c>
      <c r="P35" s="96">
        <v>1.96</v>
      </c>
      <c r="Q35" s="96">
        <v>1.92</v>
      </c>
      <c r="R35" s="96">
        <v>1.87</v>
      </c>
      <c r="S35" s="96">
        <v>1.82</v>
      </c>
      <c r="T35" s="96">
        <v>1.77</v>
      </c>
      <c r="U35" s="96">
        <v>1.71</v>
      </c>
    </row>
    <row r="36" spans="1:21">
      <c r="A36" s="96">
        <v>26</v>
      </c>
      <c r="B36" s="95">
        <v>26</v>
      </c>
      <c r="C36" s="96">
        <v>4.2300000000000004</v>
      </c>
      <c r="D36" s="96">
        <v>3.37</v>
      </c>
      <c r="E36" s="96">
        <v>2.98</v>
      </c>
      <c r="F36" s="96">
        <v>2.74</v>
      </c>
      <c r="G36" s="96">
        <v>2.59</v>
      </c>
      <c r="H36" s="96">
        <v>2.4700000000000002</v>
      </c>
      <c r="I36" s="96">
        <v>2.39</v>
      </c>
      <c r="J36" s="96">
        <v>2.3199999999999998</v>
      </c>
      <c r="K36" s="96">
        <v>2.27</v>
      </c>
      <c r="L36" s="96">
        <v>2.2200000000000002</v>
      </c>
      <c r="M36" s="96">
        <v>2.15</v>
      </c>
      <c r="N36" s="96">
        <v>2.0699999999999998</v>
      </c>
      <c r="O36" s="96">
        <v>1.99</v>
      </c>
      <c r="P36" s="96">
        <v>1.95</v>
      </c>
      <c r="Q36" s="96">
        <v>1.9</v>
      </c>
      <c r="R36" s="96">
        <v>1.85</v>
      </c>
      <c r="S36" s="96">
        <v>1.8</v>
      </c>
      <c r="T36" s="96">
        <v>1.75</v>
      </c>
      <c r="U36" s="96">
        <v>1.69</v>
      </c>
    </row>
    <row r="37" spans="1:21">
      <c r="A37" s="96">
        <v>27</v>
      </c>
      <c r="B37" s="95">
        <v>27</v>
      </c>
      <c r="C37" s="96">
        <v>4.21</v>
      </c>
      <c r="D37" s="96">
        <v>3.35</v>
      </c>
      <c r="E37" s="96">
        <v>2.96</v>
      </c>
      <c r="F37" s="96">
        <v>2.73</v>
      </c>
      <c r="G37" s="96">
        <v>2.57</v>
      </c>
      <c r="H37" s="96">
        <v>2.46</v>
      </c>
      <c r="I37" s="96">
        <v>2.37</v>
      </c>
      <c r="J37" s="96">
        <v>2.31</v>
      </c>
      <c r="K37" s="96">
        <v>2.25</v>
      </c>
      <c r="L37" s="96">
        <v>2.2000000000000002</v>
      </c>
      <c r="M37" s="96">
        <v>2.13</v>
      </c>
      <c r="N37" s="96">
        <v>2.06</v>
      </c>
      <c r="O37" s="96">
        <v>1.97</v>
      </c>
      <c r="P37" s="96">
        <v>1.93</v>
      </c>
      <c r="Q37" s="96">
        <v>1.88</v>
      </c>
      <c r="R37" s="96">
        <v>1.84</v>
      </c>
      <c r="S37" s="96">
        <v>1.79</v>
      </c>
      <c r="T37" s="96">
        <v>1.73</v>
      </c>
      <c r="U37" s="96">
        <v>1.67</v>
      </c>
    </row>
    <row r="38" spans="1:21">
      <c r="A38" s="96">
        <v>28</v>
      </c>
      <c r="B38" s="95">
        <v>28</v>
      </c>
      <c r="C38" s="96">
        <v>4.2</v>
      </c>
      <c r="D38" s="96">
        <v>3.34</v>
      </c>
      <c r="E38" s="96">
        <v>2.95</v>
      </c>
      <c r="F38" s="96">
        <v>2.71</v>
      </c>
      <c r="G38" s="96">
        <v>2.56</v>
      </c>
      <c r="H38" s="96">
        <v>2.4500000000000002</v>
      </c>
      <c r="I38" s="96">
        <v>2.36</v>
      </c>
      <c r="J38" s="96">
        <v>2.29</v>
      </c>
      <c r="K38" s="96">
        <v>2.2400000000000002</v>
      </c>
      <c r="L38" s="96">
        <v>2.19</v>
      </c>
      <c r="M38" s="96">
        <v>2.12</v>
      </c>
      <c r="N38" s="96">
        <v>2.04</v>
      </c>
      <c r="O38" s="96">
        <v>1.96</v>
      </c>
      <c r="P38" s="96">
        <v>1.91</v>
      </c>
      <c r="Q38" s="96">
        <v>1.87</v>
      </c>
      <c r="R38" s="96">
        <v>1.82</v>
      </c>
      <c r="S38" s="96">
        <v>1.77</v>
      </c>
      <c r="T38" s="96">
        <v>1.71</v>
      </c>
      <c r="U38" s="96">
        <v>1.65</v>
      </c>
    </row>
    <row r="39" spans="1:21">
      <c r="A39" s="96">
        <v>29</v>
      </c>
      <c r="B39" s="95">
        <v>29</v>
      </c>
      <c r="C39" s="96">
        <v>4.18</v>
      </c>
      <c r="D39" s="96">
        <v>3.33</v>
      </c>
      <c r="E39" s="96">
        <v>2.93</v>
      </c>
      <c r="F39" s="96">
        <v>2.7</v>
      </c>
      <c r="G39" s="96">
        <v>2.5499999999999998</v>
      </c>
      <c r="H39" s="96">
        <v>2.4300000000000002</v>
      </c>
      <c r="I39" s="96">
        <v>2.35</v>
      </c>
      <c r="J39" s="96">
        <v>2.2799999999999998</v>
      </c>
      <c r="K39" s="96">
        <v>2.2200000000000002</v>
      </c>
      <c r="L39" s="96">
        <v>2.1800000000000002</v>
      </c>
      <c r="M39" s="96">
        <v>2.1</v>
      </c>
      <c r="N39" s="96">
        <v>2.0299999999999998</v>
      </c>
      <c r="O39" s="96">
        <v>1.94</v>
      </c>
      <c r="P39" s="96">
        <v>1.9</v>
      </c>
      <c r="Q39" s="96">
        <v>1.85</v>
      </c>
      <c r="R39" s="96">
        <v>1.81</v>
      </c>
      <c r="S39" s="96">
        <v>1.75</v>
      </c>
      <c r="T39" s="96">
        <v>1.7</v>
      </c>
      <c r="U39" s="96">
        <v>1.64</v>
      </c>
    </row>
    <row r="40" spans="1:21">
      <c r="A40" s="96">
        <v>30</v>
      </c>
      <c r="B40" s="95">
        <v>30</v>
      </c>
      <c r="C40" s="96">
        <v>4.17</v>
      </c>
      <c r="D40" s="96">
        <v>3.32</v>
      </c>
      <c r="E40" s="96">
        <v>2.92</v>
      </c>
      <c r="F40" s="96">
        <v>2.69</v>
      </c>
      <c r="G40" s="96">
        <v>2.5299999999999998</v>
      </c>
      <c r="H40" s="96">
        <v>2.42</v>
      </c>
      <c r="I40" s="96">
        <v>2.33</v>
      </c>
      <c r="J40" s="96">
        <v>2.27</v>
      </c>
      <c r="K40" s="96">
        <v>2.21</v>
      </c>
      <c r="L40" s="96">
        <v>2.16</v>
      </c>
      <c r="M40" s="96">
        <v>2.09</v>
      </c>
      <c r="N40" s="96">
        <v>2.0099999999999998</v>
      </c>
      <c r="O40" s="96">
        <v>1.93</v>
      </c>
      <c r="P40" s="96">
        <v>1.89</v>
      </c>
      <c r="Q40" s="96">
        <v>1.84</v>
      </c>
      <c r="R40" s="96">
        <v>1.79</v>
      </c>
      <c r="S40" s="96">
        <v>1.74</v>
      </c>
      <c r="T40" s="96">
        <v>1.68</v>
      </c>
      <c r="U40" s="96">
        <v>1.62</v>
      </c>
    </row>
    <row r="41" spans="1:21">
      <c r="A41" s="96">
        <v>40</v>
      </c>
      <c r="B41" s="95">
        <v>31</v>
      </c>
      <c r="C41" s="96">
        <v>4.08</v>
      </c>
      <c r="D41" s="96">
        <v>3.23</v>
      </c>
      <c r="E41" s="96">
        <v>2.84</v>
      </c>
      <c r="F41" s="96">
        <v>2.61</v>
      </c>
      <c r="G41" s="96">
        <v>2.4500000000000002</v>
      </c>
      <c r="H41" s="96">
        <v>2.34</v>
      </c>
      <c r="I41" s="96">
        <v>2.25</v>
      </c>
      <c r="J41" s="96">
        <v>2.1800000000000002</v>
      </c>
      <c r="K41" s="96">
        <v>2.12</v>
      </c>
      <c r="L41" s="96">
        <v>2.08</v>
      </c>
      <c r="M41" s="96">
        <v>2</v>
      </c>
      <c r="N41" s="96">
        <v>1.92</v>
      </c>
      <c r="O41" s="96">
        <v>1.84</v>
      </c>
      <c r="P41" s="96">
        <v>1.79</v>
      </c>
      <c r="Q41" s="96">
        <v>1.74</v>
      </c>
      <c r="R41" s="96">
        <v>1.69</v>
      </c>
      <c r="S41" s="96">
        <v>1.64</v>
      </c>
      <c r="T41" s="96">
        <v>1.58</v>
      </c>
      <c r="U41" s="96">
        <v>1.51</v>
      </c>
    </row>
    <row r="42" spans="1:21">
      <c r="A42" s="96">
        <v>60</v>
      </c>
      <c r="B42" s="95">
        <v>32</v>
      </c>
      <c r="C42" s="96">
        <v>4</v>
      </c>
      <c r="D42" s="96">
        <v>3.15</v>
      </c>
      <c r="E42" s="96">
        <v>2.76</v>
      </c>
      <c r="F42" s="96">
        <v>2.5299999999999998</v>
      </c>
      <c r="G42" s="96">
        <v>2.37</v>
      </c>
      <c r="H42" s="96">
        <v>2.25</v>
      </c>
      <c r="I42" s="96">
        <v>2.17</v>
      </c>
      <c r="J42" s="96">
        <v>2.1</v>
      </c>
      <c r="K42" s="96">
        <v>2.04</v>
      </c>
      <c r="L42" s="96">
        <v>1.99</v>
      </c>
      <c r="M42" s="96">
        <v>1.92</v>
      </c>
      <c r="N42" s="96">
        <v>1.84</v>
      </c>
      <c r="O42" s="96">
        <v>1.75</v>
      </c>
      <c r="P42" s="96">
        <v>1.7</v>
      </c>
      <c r="Q42" s="96">
        <v>1.65</v>
      </c>
      <c r="R42" s="96">
        <v>1.59</v>
      </c>
      <c r="S42" s="96">
        <v>1.53</v>
      </c>
      <c r="T42" s="96">
        <v>1.47</v>
      </c>
      <c r="U42" s="96">
        <v>1.39</v>
      </c>
    </row>
    <row r="43" spans="1:21">
      <c r="A43" s="96">
        <v>120</v>
      </c>
      <c r="B43" s="95">
        <v>33</v>
      </c>
      <c r="C43" s="96">
        <v>3.92</v>
      </c>
      <c r="D43" s="96">
        <v>3.07</v>
      </c>
      <c r="E43" s="96">
        <v>2.68</v>
      </c>
      <c r="F43" s="96">
        <v>2.4500000000000002</v>
      </c>
      <c r="G43" s="96">
        <v>2.29</v>
      </c>
      <c r="H43" s="96">
        <v>2.17</v>
      </c>
      <c r="I43" s="96">
        <v>2.09</v>
      </c>
      <c r="J43" s="96">
        <v>2.02</v>
      </c>
      <c r="K43" s="96">
        <v>1.96</v>
      </c>
      <c r="L43" s="96">
        <v>1.91</v>
      </c>
      <c r="M43" s="96">
        <v>1.83</v>
      </c>
      <c r="N43" s="96">
        <v>1.75</v>
      </c>
      <c r="O43" s="96">
        <v>1.66</v>
      </c>
      <c r="P43" s="96">
        <v>1.61</v>
      </c>
      <c r="Q43" s="96">
        <v>1.55</v>
      </c>
      <c r="R43" s="96">
        <v>1.5</v>
      </c>
      <c r="S43" s="96">
        <v>1.43</v>
      </c>
      <c r="T43" s="96">
        <v>1.35</v>
      </c>
      <c r="U43" s="96">
        <v>1.25</v>
      </c>
    </row>
    <row r="44" spans="1:21">
      <c r="A44" s="96">
        <v>1000</v>
      </c>
      <c r="B44" s="95">
        <v>34</v>
      </c>
      <c r="C44" s="96">
        <v>3.84</v>
      </c>
      <c r="D44" s="96">
        <v>3</v>
      </c>
      <c r="E44" s="96">
        <v>2.6</v>
      </c>
      <c r="F44" s="96">
        <v>2.37</v>
      </c>
      <c r="G44" s="96">
        <v>2.21</v>
      </c>
      <c r="H44" s="96">
        <v>2.1</v>
      </c>
      <c r="I44" s="96">
        <v>2.0099999999999998</v>
      </c>
      <c r="J44" s="96">
        <v>1.94</v>
      </c>
      <c r="K44" s="96">
        <v>1.88</v>
      </c>
      <c r="L44" s="96">
        <v>1.83</v>
      </c>
      <c r="M44" s="96">
        <v>1.75</v>
      </c>
      <c r="N44" s="96">
        <v>1.67</v>
      </c>
      <c r="O44" s="96">
        <v>1.57</v>
      </c>
      <c r="P44" s="96">
        <v>1.52</v>
      </c>
      <c r="Q44" s="96">
        <v>1.46</v>
      </c>
      <c r="R44" s="96">
        <v>1.39</v>
      </c>
      <c r="S44" s="96">
        <v>1.32</v>
      </c>
      <c r="T44" s="96">
        <v>1.22</v>
      </c>
      <c r="U44" s="96">
        <v>1</v>
      </c>
    </row>
    <row r="45" spans="1:21">
      <c r="A45" s="97"/>
    </row>
    <row r="47" spans="1:21" ht="13.8" thickBot="1">
      <c r="A47" s="98" t="s">
        <v>22</v>
      </c>
    </row>
    <row r="48" spans="1:21" ht="13.8" thickBot="1">
      <c r="A48" s="97" t="s">
        <v>12</v>
      </c>
      <c r="C48" s="99"/>
      <c r="E48" s="97" t="s">
        <v>7</v>
      </c>
      <c r="F48" s="105">
        <v>5</v>
      </c>
    </row>
    <row r="49" spans="1:8" ht="16.2" thickBot="1">
      <c r="A49" s="97" t="s">
        <v>13</v>
      </c>
      <c r="C49" s="99"/>
      <c r="E49" s="97" t="s">
        <v>8</v>
      </c>
      <c r="F49" s="105">
        <v>40</v>
      </c>
      <c r="H49" s="106">
        <f>IF(OR($F$48&lt;=10,$F$48=10,$F$48=12,$F$48=15,$F$48=20,$F$48=24,$F$48=30,$F$48=40,$F$48=60,$F$48=120,$F$48=1000,$F$48&gt;1000),HLOOKUP($F$48,$A$9:$U$44,2),HLOOKUP($F$48,$A$9:$U$44,2)+1)</f>
        <v>5</v>
      </c>
    </row>
    <row r="50" spans="1:8">
      <c r="H50" s="100">
        <f>IF($F$49&lt;=30,VLOOKUP($F$49,$A$9:$U$44,2),IF(OR(OR(OR(OR(OR(OR(30=$F$49,$F$49=40),$F$49=60),$F$49=120),$F$49=120),$F$49=1000),$F$49&gt;1000),VLOOKUP($F$49,$A$9:$U$44,2),VLOOKUP($F$49,$A$9:$U$44,2)+1))</f>
        <v>31</v>
      </c>
    </row>
    <row r="51" spans="1:8">
      <c r="C51" s="99"/>
      <c r="D51" s="99"/>
      <c r="E51" s="99"/>
      <c r="F51" s="101"/>
    </row>
    <row r="52" spans="1:8">
      <c r="C52" s="64" t="s">
        <v>95</v>
      </c>
      <c r="D52" s="102"/>
      <c r="E52" s="102"/>
      <c r="F52" s="103">
        <f>INDEX(A9:U44,$H$50+1+1,$H$49+1+1)</f>
        <v>2.4500000000000002</v>
      </c>
    </row>
    <row r="53" spans="1:8" ht="13.8" thickBot="1"/>
    <row r="54" spans="1:8" ht="13.8" thickBot="1">
      <c r="C54" s="186" t="s">
        <v>96</v>
      </c>
      <c r="D54" s="186"/>
      <c r="E54" s="186"/>
      <c r="F54" s="108">
        <v>2.456</v>
      </c>
    </row>
    <row r="55" spans="1:8">
      <c r="D55" s="71"/>
    </row>
    <row r="56" spans="1:8">
      <c r="C56" s="71" t="str">
        <f>IF(F54&gt;F52,"Le F observé est significatif à 5%","Le F observé n'est pas significatif à 5%")</f>
        <v>Le F observé est significatif à 5%</v>
      </c>
    </row>
  </sheetData>
  <sheetProtection sheet="1" objects="1" scenarios="1"/>
  <mergeCells count="2">
    <mergeCell ref="C54:E54"/>
    <mergeCell ref="F2:I2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Feuil5"/>
  <dimension ref="A1:X38"/>
  <sheetViews>
    <sheetView zoomScale="85" workbookViewId="0">
      <selection activeCell="G2" sqref="G2:K2"/>
    </sheetView>
  </sheetViews>
  <sheetFormatPr baseColWidth="10" defaultRowHeight="13.2"/>
  <cols>
    <col min="1" max="1" width="3.5546875" style="53" customWidth="1"/>
    <col min="2" max="17" width="5.5546875" style="109" customWidth="1"/>
    <col min="18" max="18" width="11.5546875" style="53"/>
    <col min="19" max="19" width="6.33203125" style="53" customWidth="1"/>
    <col min="20" max="20" width="5.33203125" style="53" customWidth="1"/>
    <col min="21" max="21" width="8.109375" style="53" customWidth="1"/>
    <col min="22" max="16384" width="11.5546875" style="53"/>
  </cols>
  <sheetData>
    <row r="1" spans="1:24" ht="28.8" customHeight="1"/>
    <row r="2" spans="1:24" ht="16.2">
      <c r="G2" s="214" t="s">
        <v>15</v>
      </c>
      <c r="H2" s="214"/>
      <c r="I2" s="214"/>
      <c r="J2" s="214"/>
      <c r="K2" s="214"/>
    </row>
    <row r="3" spans="1:24" ht="16.8">
      <c r="B3" s="110"/>
    </row>
    <row r="4" spans="1:24" ht="15">
      <c r="B4" s="111" t="s">
        <v>16</v>
      </c>
    </row>
    <row r="5" spans="1:24" ht="15">
      <c r="B5" s="111" t="s">
        <v>17</v>
      </c>
    </row>
    <row r="6" spans="1:24" ht="15">
      <c r="B6" s="111" t="s">
        <v>18</v>
      </c>
    </row>
    <row r="7" spans="1:24" ht="15.6">
      <c r="B7" s="112"/>
    </row>
    <row r="8" spans="1:24" ht="15">
      <c r="B8" s="111" t="s">
        <v>102</v>
      </c>
    </row>
    <row r="9" spans="1:24" ht="15">
      <c r="B9" s="111"/>
    </row>
    <row r="11" spans="1:24">
      <c r="B11" s="188" t="s">
        <v>19</v>
      </c>
      <c r="C11" s="188"/>
      <c r="D11" s="188"/>
      <c r="E11" s="188"/>
      <c r="F11" s="188"/>
      <c r="G11" s="188"/>
      <c r="H11" s="188"/>
      <c r="I11" s="188"/>
      <c r="J11" s="188"/>
      <c r="K11" s="188"/>
      <c r="L11" s="188"/>
      <c r="M11" s="188"/>
      <c r="N11" s="188"/>
      <c r="O11" s="188"/>
      <c r="P11" s="188"/>
      <c r="Q11" s="188"/>
    </row>
    <row r="12" spans="1:24">
      <c r="A12" s="113" t="s">
        <v>14</v>
      </c>
      <c r="B12" s="114">
        <v>0</v>
      </c>
      <c r="C12" s="114">
        <v>1</v>
      </c>
      <c r="D12" s="114">
        <v>2</v>
      </c>
      <c r="E12" s="114">
        <v>3</v>
      </c>
      <c r="F12" s="114">
        <v>4</v>
      </c>
      <c r="G12" s="114">
        <v>5</v>
      </c>
      <c r="H12" s="114">
        <v>6</v>
      </c>
      <c r="I12" s="114">
        <v>7</v>
      </c>
      <c r="J12" s="114">
        <v>8</v>
      </c>
      <c r="K12" s="114">
        <v>9</v>
      </c>
      <c r="L12" s="114">
        <v>10</v>
      </c>
      <c r="M12" s="114">
        <v>11</v>
      </c>
      <c r="N12" s="114">
        <v>12</v>
      </c>
      <c r="O12" s="114">
        <v>13</v>
      </c>
      <c r="P12" s="114">
        <v>14</v>
      </c>
      <c r="Q12" s="114">
        <v>15</v>
      </c>
    </row>
    <row r="13" spans="1:24" ht="13.8">
      <c r="A13" s="113">
        <v>5</v>
      </c>
      <c r="B13" s="115">
        <f t="shared" ref="B13:B18" si="0">BINOMDIST(B$12,$A13,0.5,TRUE)</f>
        <v>3.125E-2</v>
      </c>
      <c r="C13" s="115">
        <f t="shared" ref="C13:Q28" si="1">BINOMDIST(C$12,$A13,0.5,TRUE)</f>
        <v>0.1875</v>
      </c>
      <c r="D13" s="115">
        <f t="shared" si="1"/>
        <v>0.5</v>
      </c>
      <c r="E13" s="115">
        <f t="shared" si="1"/>
        <v>0.8125</v>
      </c>
      <c r="F13" s="115">
        <f t="shared" si="1"/>
        <v>0.96875</v>
      </c>
      <c r="G13" s="115">
        <f t="shared" si="1"/>
        <v>1</v>
      </c>
      <c r="H13" s="115"/>
      <c r="I13" s="115"/>
      <c r="J13" s="115"/>
      <c r="K13" s="115"/>
      <c r="L13" s="115"/>
      <c r="M13" s="115"/>
      <c r="N13" s="115"/>
      <c r="O13" s="115"/>
      <c r="P13" s="115"/>
      <c r="Q13" s="115"/>
      <c r="S13" s="118" t="s">
        <v>21</v>
      </c>
      <c r="T13" s="117"/>
      <c r="U13" s="117"/>
      <c r="V13" s="117"/>
      <c r="W13" s="117"/>
      <c r="X13" s="117"/>
    </row>
    <row r="14" spans="1:24">
      <c r="A14" s="113">
        <v>6</v>
      </c>
      <c r="B14" s="115">
        <f t="shared" si="0"/>
        <v>1.5625000000000007E-2</v>
      </c>
      <c r="C14" s="115">
        <f t="shared" si="1"/>
        <v>0.109375</v>
      </c>
      <c r="D14" s="115">
        <f t="shared" si="1"/>
        <v>0.34375</v>
      </c>
      <c r="E14" s="115">
        <f t="shared" si="1"/>
        <v>0.65625000000000011</v>
      </c>
      <c r="F14" s="115">
        <f t="shared" si="1"/>
        <v>0.89062500000000011</v>
      </c>
      <c r="G14" s="115">
        <f t="shared" si="1"/>
        <v>0.98437500000000011</v>
      </c>
      <c r="H14" s="115">
        <f t="shared" si="1"/>
        <v>1.0000000000000002</v>
      </c>
      <c r="I14" s="115"/>
      <c r="J14" s="115"/>
      <c r="K14" s="115"/>
      <c r="L14" s="115"/>
      <c r="M14" s="115"/>
      <c r="N14" s="115"/>
      <c r="O14" s="115"/>
      <c r="P14" s="115"/>
      <c r="Q14" s="115"/>
      <c r="S14" s="117"/>
      <c r="T14" s="116" t="s">
        <v>22</v>
      </c>
      <c r="U14" s="117"/>
      <c r="V14" s="117"/>
      <c r="W14" s="117"/>
      <c r="X14" s="117"/>
    </row>
    <row r="15" spans="1:24">
      <c r="A15" s="113">
        <v>7</v>
      </c>
      <c r="B15" s="115">
        <f t="shared" si="0"/>
        <v>7.8125000000000017E-3</v>
      </c>
      <c r="C15" s="115">
        <f t="shared" si="1"/>
        <v>6.2500000000000028E-2</v>
      </c>
      <c r="D15" s="115">
        <f t="shared" si="1"/>
        <v>0.22656250000000003</v>
      </c>
      <c r="E15" s="115">
        <f t="shared" si="1"/>
        <v>0.50000000000000011</v>
      </c>
      <c r="F15" s="115">
        <f t="shared" si="1"/>
        <v>0.77343750000000022</v>
      </c>
      <c r="G15" s="115">
        <f t="shared" si="1"/>
        <v>0.93750000000000022</v>
      </c>
      <c r="H15" s="115">
        <f t="shared" si="1"/>
        <v>0.99218750000000022</v>
      </c>
      <c r="I15" s="115">
        <f t="shared" si="1"/>
        <v>1.0000000000000002</v>
      </c>
      <c r="J15" s="115"/>
      <c r="K15" s="115"/>
      <c r="L15" s="115"/>
      <c r="M15" s="115"/>
      <c r="N15" s="115"/>
      <c r="O15" s="115"/>
      <c r="P15" s="115"/>
      <c r="Q15" s="115"/>
      <c r="S15" s="117"/>
      <c r="T15" s="117"/>
      <c r="U15" s="189" t="s">
        <v>20</v>
      </c>
      <c r="V15" s="189"/>
      <c r="W15" s="189"/>
      <c r="X15" s="122">
        <v>10</v>
      </c>
    </row>
    <row r="16" spans="1:24">
      <c r="A16" s="113">
        <v>8</v>
      </c>
      <c r="B16" s="115">
        <f t="shared" si="0"/>
        <v>3.9062500000000009E-3</v>
      </c>
      <c r="C16" s="115">
        <f t="shared" si="1"/>
        <v>3.5156250000000007E-2</v>
      </c>
      <c r="D16" s="115">
        <f t="shared" si="1"/>
        <v>0.14453125000000006</v>
      </c>
      <c r="E16" s="115">
        <f t="shared" si="1"/>
        <v>0.36328125000000011</v>
      </c>
      <c r="F16" s="115">
        <f t="shared" si="1"/>
        <v>0.63671875000000011</v>
      </c>
      <c r="G16" s="115">
        <f t="shared" si="1"/>
        <v>0.85546875000000022</v>
      </c>
      <c r="H16" s="115">
        <f t="shared" si="1"/>
        <v>0.96484375000000022</v>
      </c>
      <c r="I16" s="115">
        <f t="shared" si="1"/>
        <v>0.99609375000000022</v>
      </c>
      <c r="J16" s="115">
        <f t="shared" si="1"/>
        <v>1.0000000000000002</v>
      </c>
      <c r="K16" s="115"/>
      <c r="L16" s="115"/>
      <c r="M16" s="115"/>
      <c r="N16" s="115"/>
      <c r="O16" s="115"/>
      <c r="P16" s="115"/>
      <c r="Q16" s="115"/>
      <c r="S16" s="117"/>
      <c r="T16" s="117"/>
      <c r="U16" s="189" t="s">
        <v>103</v>
      </c>
      <c r="V16" s="189"/>
      <c r="W16" s="189"/>
      <c r="X16" s="122">
        <v>15</v>
      </c>
    </row>
    <row r="17" spans="1:24">
      <c r="A17" s="113">
        <v>9</v>
      </c>
      <c r="B17" s="115">
        <f t="shared" si="0"/>
        <v>1.953125E-3</v>
      </c>
      <c r="C17" s="115">
        <f t="shared" si="1"/>
        <v>1.9531250000000003E-2</v>
      </c>
      <c r="D17" s="115">
        <f t="shared" si="1"/>
        <v>8.9843750000000014E-2</v>
      </c>
      <c r="E17" s="115">
        <f t="shared" si="1"/>
        <v>0.25390625000000011</v>
      </c>
      <c r="F17" s="115">
        <f t="shared" si="1"/>
        <v>0.50000000000000011</v>
      </c>
      <c r="G17" s="115">
        <f t="shared" si="1"/>
        <v>0.74609375000000011</v>
      </c>
      <c r="H17" s="115">
        <f t="shared" si="1"/>
        <v>0.91015625000000022</v>
      </c>
      <c r="I17" s="115">
        <f t="shared" si="1"/>
        <v>0.98046875000000022</v>
      </c>
      <c r="J17" s="115">
        <f t="shared" si="1"/>
        <v>0.99804687500000022</v>
      </c>
      <c r="K17" s="115">
        <f t="shared" si="1"/>
        <v>1.0000000000000002</v>
      </c>
      <c r="L17" s="115"/>
      <c r="M17" s="115"/>
      <c r="N17" s="115"/>
      <c r="O17" s="115"/>
      <c r="P17" s="115"/>
      <c r="Q17" s="115"/>
      <c r="S17" s="117"/>
      <c r="T17" s="117"/>
      <c r="U17" s="117"/>
      <c r="V17" s="117"/>
      <c r="W17" s="117"/>
      <c r="X17" s="117"/>
    </row>
    <row r="18" spans="1:24">
      <c r="A18" s="113">
        <v>10</v>
      </c>
      <c r="B18" s="115">
        <f t="shared" si="0"/>
        <v>9.765625E-4</v>
      </c>
      <c r="C18" s="115">
        <f t="shared" si="1"/>
        <v>1.07421875E-2</v>
      </c>
      <c r="D18" s="115">
        <f t="shared" si="1"/>
        <v>5.4687500000000007E-2</v>
      </c>
      <c r="E18" s="115">
        <f t="shared" si="1"/>
        <v>0.17187500000000006</v>
      </c>
      <c r="F18" s="115">
        <f t="shared" si="1"/>
        <v>0.37695312500000011</v>
      </c>
      <c r="G18" s="115">
        <f t="shared" si="1"/>
        <v>0.62304687500000011</v>
      </c>
      <c r="H18" s="115">
        <f t="shared" si="1"/>
        <v>0.82812500000000022</v>
      </c>
      <c r="I18" s="115">
        <f t="shared" si="1"/>
        <v>0.94531250000000022</v>
      </c>
      <c r="J18" s="115">
        <f t="shared" si="1"/>
        <v>0.98925781250000022</v>
      </c>
      <c r="K18" s="115">
        <f t="shared" si="1"/>
        <v>0.99902343750000022</v>
      </c>
      <c r="L18" s="115"/>
      <c r="M18" s="115"/>
      <c r="N18" s="115"/>
      <c r="O18" s="115"/>
      <c r="P18" s="115"/>
      <c r="Q18" s="115"/>
      <c r="S18" s="117"/>
      <c r="T18" s="117"/>
      <c r="U18" s="189" t="s">
        <v>100</v>
      </c>
      <c r="V18" s="189"/>
      <c r="W18" s="189"/>
      <c r="X18" s="114">
        <f>SUM(X15:X16)</f>
        <v>25</v>
      </c>
    </row>
    <row r="19" spans="1:24">
      <c r="A19" s="113">
        <v>11</v>
      </c>
      <c r="B19" s="115"/>
      <c r="C19" s="115">
        <f t="shared" si="1"/>
        <v>5.859375E-3</v>
      </c>
      <c r="D19" s="115">
        <f t="shared" si="1"/>
        <v>3.271484375E-2</v>
      </c>
      <c r="E19" s="115">
        <f t="shared" si="1"/>
        <v>0.11328125000000003</v>
      </c>
      <c r="F19" s="115">
        <f t="shared" si="1"/>
        <v>0.27441406250000006</v>
      </c>
      <c r="G19" s="115">
        <f t="shared" si="1"/>
        <v>0.50000000000000011</v>
      </c>
      <c r="H19" s="115">
        <f t="shared" si="1"/>
        <v>0.72558593750000022</v>
      </c>
      <c r="I19" s="115">
        <f t="shared" si="1"/>
        <v>0.88671875000000022</v>
      </c>
      <c r="J19" s="115">
        <f t="shared" si="1"/>
        <v>0.96728515625000022</v>
      </c>
      <c r="K19" s="115">
        <f t="shared" si="1"/>
        <v>0.99414062500000022</v>
      </c>
      <c r="L19" s="115">
        <f t="shared" si="1"/>
        <v>0.99951171875000022</v>
      </c>
      <c r="M19" s="115"/>
      <c r="N19" s="115"/>
      <c r="O19" s="115"/>
      <c r="P19" s="115"/>
      <c r="Q19" s="115"/>
      <c r="S19" s="117"/>
      <c r="T19" s="117"/>
      <c r="U19" s="117"/>
      <c r="V19" s="117"/>
      <c r="W19" s="117"/>
      <c r="X19" s="117"/>
    </row>
    <row r="20" spans="1:24">
      <c r="A20" s="113">
        <v>12</v>
      </c>
      <c r="B20" s="115"/>
      <c r="C20" s="115">
        <f t="shared" si="1"/>
        <v>3.1738281249999996E-3</v>
      </c>
      <c r="D20" s="115">
        <f t="shared" si="1"/>
        <v>1.9287109375E-2</v>
      </c>
      <c r="E20" s="115">
        <f t="shared" si="1"/>
        <v>7.2998046875000014E-2</v>
      </c>
      <c r="F20" s="115">
        <f t="shared" si="1"/>
        <v>0.19384765625000006</v>
      </c>
      <c r="G20" s="115">
        <f t="shared" si="1"/>
        <v>0.38720703125000011</v>
      </c>
      <c r="H20" s="115">
        <f t="shared" si="1"/>
        <v>0.61279296875000022</v>
      </c>
      <c r="I20" s="115">
        <f t="shared" si="1"/>
        <v>0.80615234375000022</v>
      </c>
      <c r="J20" s="115">
        <f t="shared" si="1"/>
        <v>0.92700195312500022</v>
      </c>
      <c r="K20" s="115">
        <f t="shared" si="1"/>
        <v>0.98071289062500022</v>
      </c>
      <c r="L20" s="115">
        <f t="shared" si="1"/>
        <v>0.99682617187500022</v>
      </c>
      <c r="M20" s="115">
        <f t="shared" si="1"/>
        <v>0.99975585937500022</v>
      </c>
      <c r="N20" s="115"/>
      <c r="O20" s="115"/>
      <c r="P20" s="115"/>
      <c r="Q20" s="115"/>
      <c r="S20" s="117"/>
      <c r="T20" s="117"/>
      <c r="U20" s="190" t="s">
        <v>101</v>
      </c>
      <c r="V20" s="190"/>
      <c r="W20" s="190"/>
      <c r="X20" s="124">
        <f>BINOMDIST(X15,X18,0.5,TRUE)</f>
        <v>0.21217811107635506</v>
      </c>
    </row>
    <row r="21" spans="1:24">
      <c r="A21" s="113">
        <v>13</v>
      </c>
      <c r="B21" s="115"/>
      <c r="C21" s="115">
        <f t="shared" si="1"/>
        <v>1.7089843750000011E-3</v>
      </c>
      <c r="D21" s="115">
        <f t="shared" si="1"/>
        <v>1.123046875E-2</v>
      </c>
      <c r="E21" s="115">
        <f t="shared" si="1"/>
        <v>4.6142578125000007E-2</v>
      </c>
      <c r="F21" s="115">
        <f t="shared" si="1"/>
        <v>0.1334228515625</v>
      </c>
      <c r="G21" s="115">
        <f t="shared" si="1"/>
        <v>0.29052734375</v>
      </c>
      <c r="H21" s="115">
        <f t="shared" si="1"/>
        <v>0.50000000000000011</v>
      </c>
      <c r="I21" s="115">
        <f t="shared" si="1"/>
        <v>0.70947265625000022</v>
      </c>
      <c r="J21" s="115">
        <f t="shared" si="1"/>
        <v>0.86657714843750022</v>
      </c>
      <c r="K21" s="115">
        <f t="shared" si="1"/>
        <v>0.95385742187500022</v>
      </c>
      <c r="L21" s="115">
        <f t="shared" si="1"/>
        <v>0.98876953125000022</v>
      </c>
      <c r="M21" s="115">
        <f t="shared" si="1"/>
        <v>0.99829101562500022</v>
      </c>
      <c r="N21" s="115">
        <f t="shared" si="1"/>
        <v>0.99987792968750022</v>
      </c>
      <c r="O21" s="115"/>
      <c r="P21" s="115"/>
      <c r="Q21" s="115"/>
      <c r="S21" s="117"/>
      <c r="T21" s="117"/>
      <c r="U21" s="117"/>
      <c r="V21" s="117"/>
      <c r="W21" s="117"/>
      <c r="X21" s="117"/>
    </row>
    <row r="22" spans="1:24">
      <c r="A22" s="113">
        <v>14</v>
      </c>
      <c r="B22" s="115"/>
      <c r="C22" s="115">
        <f t="shared" si="1"/>
        <v>9.1552734375000054E-4</v>
      </c>
      <c r="D22" s="115">
        <f t="shared" si="1"/>
        <v>6.4697265625000043E-3</v>
      </c>
      <c r="E22" s="115">
        <f t="shared" si="1"/>
        <v>2.8686523437500003E-2</v>
      </c>
      <c r="F22" s="115">
        <f t="shared" si="1"/>
        <v>8.978271484375E-2</v>
      </c>
      <c r="G22" s="115">
        <f t="shared" si="1"/>
        <v>0.21197509765625</v>
      </c>
      <c r="H22" s="115">
        <f t="shared" si="1"/>
        <v>0.39526367187500011</v>
      </c>
      <c r="I22" s="115">
        <f t="shared" si="1"/>
        <v>0.60473632812500022</v>
      </c>
      <c r="J22" s="115">
        <f t="shared" si="1"/>
        <v>0.78802490234375033</v>
      </c>
      <c r="K22" s="115">
        <f t="shared" si="1"/>
        <v>0.91021728515625033</v>
      </c>
      <c r="L22" s="115">
        <f t="shared" si="1"/>
        <v>0.97131347656250033</v>
      </c>
      <c r="M22" s="115">
        <f t="shared" si="1"/>
        <v>0.99353027343750033</v>
      </c>
      <c r="N22" s="115">
        <f t="shared" si="1"/>
        <v>0.99908447265625033</v>
      </c>
      <c r="O22" s="115"/>
      <c r="P22" s="115"/>
      <c r="Q22" s="115"/>
      <c r="S22" s="117"/>
      <c r="T22" s="119"/>
      <c r="U22" s="120" t="str">
        <f>IF(X20&lt;=0.05,"Le résultat s'écarte significativement d'une proportion 1/2 1/2","Le résultat ne s'écarte pas significativement d'une proportion 1/2 1/2")</f>
        <v>Le résultat ne s'écarte pas significativement d'une proportion 1/2 1/2</v>
      </c>
      <c r="V22" s="117"/>
      <c r="W22" s="117"/>
      <c r="X22" s="117"/>
    </row>
    <row r="23" spans="1:24">
      <c r="A23" s="113">
        <v>15</v>
      </c>
      <c r="B23" s="115"/>
      <c r="C23" s="115"/>
      <c r="D23" s="115">
        <f t="shared" si="1"/>
        <v>3.6926269531250026E-3</v>
      </c>
      <c r="E23" s="115">
        <f t="shared" si="1"/>
        <v>1.7578125000000017E-2</v>
      </c>
      <c r="F23" s="115">
        <f t="shared" si="1"/>
        <v>5.9234619140625014E-2</v>
      </c>
      <c r="G23" s="115">
        <f t="shared" si="1"/>
        <v>0.15087890625</v>
      </c>
      <c r="H23" s="115">
        <f t="shared" si="1"/>
        <v>0.30361938476562506</v>
      </c>
      <c r="I23" s="115">
        <f t="shared" si="1"/>
        <v>0.50000000000000011</v>
      </c>
      <c r="J23" s="115">
        <f t="shared" si="1"/>
        <v>0.69638061523437522</v>
      </c>
      <c r="K23" s="115">
        <f t="shared" si="1"/>
        <v>0.84912109375000022</v>
      </c>
      <c r="L23" s="115">
        <f t="shared" si="1"/>
        <v>0.94076538085937522</v>
      </c>
      <c r="M23" s="115">
        <f t="shared" si="1"/>
        <v>0.98242187500000022</v>
      </c>
      <c r="N23" s="115">
        <f t="shared" si="1"/>
        <v>0.99630737304687522</v>
      </c>
      <c r="O23" s="115">
        <f t="shared" si="1"/>
        <v>0.99951171875000022</v>
      </c>
      <c r="P23" s="115"/>
      <c r="Q23" s="115"/>
      <c r="S23" s="117"/>
      <c r="T23" s="117"/>
      <c r="U23" s="117"/>
      <c r="V23" s="117"/>
      <c r="W23" s="117"/>
      <c r="X23" s="117"/>
    </row>
    <row r="24" spans="1:24" ht="15.6">
      <c r="A24" s="113">
        <v>16</v>
      </c>
      <c r="B24" s="115"/>
      <c r="C24" s="115"/>
      <c r="D24" s="115">
        <f t="shared" si="1"/>
        <v>2.0904541015625009E-3</v>
      </c>
      <c r="E24" s="115">
        <f t="shared" si="1"/>
        <v>1.0635375976562507E-2</v>
      </c>
      <c r="F24" s="115">
        <f t="shared" si="1"/>
        <v>3.8406372070312528E-2</v>
      </c>
      <c r="G24" s="115">
        <f t="shared" si="1"/>
        <v>0.10505676269531251</v>
      </c>
      <c r="H24" s="115">
        <f t="shared" si="1"/>
        <v>0.22724914550781256</v>
      </c>
      <c r="I24" s="115">
        <f t="shared" si="1"/>
        <v>0.40180969238281261</v>
      </c>
      <c r="J24" s="115">
        <f t="shared" si="1"/>
        <v>0.59819030761718772</v>
      </c>
      <c r="K24" s="115">
        <f t="shared" si="1"/>
        <v>0.77275085449218772</v>
      </c>
      <c r="L24" s="115">
        <f t="shared" si="1"/>
        <v>0.89494323730468772</v>
      </c>
      <c r="M24" s="115">
        <f t="shared" si="1"/>
        <v>0.96159362792968772</v>
      </c>
      <c r="N24" s="115">
        <f t="shared" si="1"/>
        <v>0.98936462402343772</v>
      </c>
      <c r="O24" s="115">
        <f t="shared" si="1"/>
        <v>0.99790954589843772</v>
      </c>
      <c r="P24" s="115">
        <f t="shared" si="1"/>
        <v>0.99974060058593772</v>
      </c>
      <c r="Q24" s="115"/>
      <c r="S24" s="117"/>
      <c r="T24" s="119"/>
      <c r="U24" s="121" t="s">
        <v>104</v>
      </c>
      <c r="V24" s="117"/>
      <c r="W24" s="117"/>
      <c r="X24" s="117"/>
    </row>
    <row r="25" spans="1:24">
      <c r="A25" s="113">
        <v>17</v>
      </c>
      <c r="B25" s="115"/>
      <c r="C25" s="115"/>
      <c r="D25" s="115">
        <f t="shared" si="1"/>
        <v>1.1749267578125004E-3</v>
      </c>
      <c r="E25" s="115">
        <f t="shared" si="1"/>
        <v>6.3629150390625035E-3</v>
      </c>
      <c r="F25" s="115">
        <f t="shared" si="1"/>
        <v>2.4520874023437514E-2</v>
      </c>
      <c r="G25" s="115">
        <f t="shared" si="1"/>
        <v>7.1731567382812556E-2</v>
      </c>
      <c r="H25" s="115">
        <f t="shared" si="1"/>
        <v>0.16615295410156258</v>
      </c>
      <c r="I25" s="115">
        <f t="shared" si="1"/>
        <v>0.31452941894531261</v>
      </c>
      <c r="J25" s="115">
        <f t="shared" si="1"/>
        <v>0.50000000000000011</v>
      </c>
      <c r="K25" s="115">
        <f t="shared" si="1"/>
        <v>0.68547058105468761</v>
      </c>
      <c r="L25" s="115">
        <f t="shared" si="1"/>
        <v>0.83384704589843761</v>
      </c>
      <c r="M25" s="115">
        <f t="shared" si="1"/>
        <v>0.92826843261718761</v>
      </c>
      <c r="N25" s="115">
        <f t="shared" si="1"/>
        <v>0.97547912597656261</v>
      </c>
      <c r="O25" s="115">
        <f t="shared" si="1"/>
        <v>0.99363708496093761</v>
      </c>
      <c r="P25" s="115">
        <f t="shared" si="1"/>
        <v>0.99882507324218761</v>
      </c>
      <c r="Q25" s="115">
        <f t="shared" si="1"/>
        <v>0.99986267089843761</v>
      </c>
    </row>
    <row r="26" spans="1:24">
      <c r="A26" s="113">
        <v>18</v>
      </c>
      <c r="B26" s="115"/>
      <c r="C26" s="115"/>
      <c r="D26" s="115">
        <f t="shared" si="1"/>
        <v>6.5612792968750022E-4</v>
      </c>
      <c r="E26" s="115">
        <f t="shared" si="1"/>
        <v>3.7689208984375026E-3</v>
      </c>
      <c r="F26" s="115">
        <f t="shared" si="1"/>
        <v>1.5441894531250007E-2</v>
      </c>
      <c r="G26" s="115">
        <f t="shared" si="1"/>
        <v>4.8126220703125028E-2</v>
      </c>
      <c r="H26" s="115">
        <f t="shared" si="1"/>
        <v>0.11894226074218761</v>
      </c>
      <c r="I26" s="115">
        <f t="shared" si="1"/>
        <v>0.24034118652343761</v>
      </c>
      <c r="J26" s="115">
        <f t="shared" si="1"/>
        <v>0.40726470947265636</v>
      </c>
      <c r="K26" s="115">
        <f t="shared" si="1"/>
        <v>0.59273529052734386</v>
      </c>
      <c r="L26" s="115">
        <f t="shared" si="1"/>
        <v>0.75965881347656261</v>
      </c>
      <c r="M26" s="115">
        <f t="shared" si="1"/>
        <v>0.88105773925781261</v>
      </c>
      <c r="N26" s="115">
        <f t="shared" si="1"/>
        <v>0.95187377929687522</v>
      </c>
      <c r="O26" s="115">
        <f t="shared" si="1"/>
        <v>0.98455810546875022</v>
      </c>
      <c r="P26" s="115">
        <f t="shared" si="1"/>
        <v>0.99623107910156272</v>
      </c>
      <c r="Q26" s="115">
        <f t="shared" si="1"/>
        <v>0.99934387207031272</v>
      </c>
    </row>
    <row r="27" spans="1:24">
      <c r="A27" s="113">
        <v>19</v>
      </c>
      <c r="B27" s="115"/>
      <c r="C27" s="115"/>
      <c r="D27" s="115"/>
      <c r="E27" s="115">
        <f t="shared" si="1"/>
        <v>2.2125244140625013E-3</v>
      </c>
      <c r="F27" s="115">
        <f t="shared" si="1"/>
        <v>9.6054077148437552E-3</v>
      </c>
      <c r="G27" s="115">
        <f t="shared" si="1"/>
        <v>3.1784057617187514E-2</v>
      </c>
      <c r="H27" s="115">
        <f t="shared" si="1"/>
        <v>8.3534240722656319E-2</v>
      </c>
      <c r="I27" s="115">
        <f t="shared" si="1"/>
        <v>0.17964172363281267</v>
      </c>
      <c r="J27" s="115">
        <f t="shared" si="1"/>
        <v>0.32380294799804699</v>
      </c>
      <c r="K27" s="115">
        <f t="shared" si="1"/>
        <v>0.50000000000000011</v>
      </c>
      <c r="L27" s="115">
        <f t="shared" si="1"/>
        <v>0.67619705200195324</v>
      </c>
      <c r="M27" s="115">
        <f t="shared" si="1"/>
        <v>0.82035827636718761</v>
      </c>
      <c r="N27" s="115">
        <f t="shared" si="1"/>
        <v>0.91646575927734397</v>
      </c>
      <c r="O27" s="115">
        <f t="shared" si="1"/>
        <v>0.96821594238281272</v>
      </c>
      <c r="P27" s="115">
        <f t="shared" si="1"/>
        <v>0.99039459228515647</v>
      </c>
      <c r="Q27" s="115">
        <f t="shared" si="1"/>
        <v>0.99778747558593772</v>
      </c>
    </row>
    <row r="28" spans="1:24">
      <c r="A28" s="113">
        <v>20</v>
      </c>
      <c r="B28" s="115"/>
      <c r="C28" s="115"/>
      <c r="D28" s="115"/>
      <c r="E28" s="115">
        <f t="shared" si="1"/>
        <v>1.2884140014648442E-3</v>
      </c>
      <c r="F28" s="115">
        <f t="shared" si="1"/>
        <v>5.9089660644531267E-3</v>
      </c>
      <c r="G28" s="115">
        <f t="shared" si="1"/>
        <v>2.0694732666015632E-2</v>
      </c>
      <c r="H28" s="115">
        <f t="shared" si="1"/>
        <v>5.765914916992191E-2</v>
      </c>
      <c r="I28" s="115">
        <f t="shared" si="1"/>
        <v>0.13158798217773449</v>
      </c>
      <c r="J28" s="115">
        <f t="shared" si="1"/>
        <v>0.25172233581542991</v>
      </c>
      <c r="K28" s="115">
        <f t="shared" si="1"/>
        <v>0.41190147399902366</v>
      </c>
      <c r="L28" s="115">
        <f t="shared" si="1"/>
        <v>0.58809852600097678</v>
      </c>
      <c r="M28" s="115">
        <f t="shared" si="1"/>
        <v>0.74827766418457053</v>
      </c>
      <c r="N28" s="115">
        <f t="shared" si="1"/>
        <v>0.86841201782226596</v>
      </c>
      <c r="O28" s="115">
        <f t="shared" si="1"/>
        <v>0.94234085083007857</v>
      </c>
      <c r="P28" s="115">
        <f t="shared" si="1"/>
        <v>0.97930526733398482</v>
      </c>
      <c r="Q28" s="115">
        <f t="shared" si="1"/>
        <v>0.99409103393554732</v>
      </c>
    </row>
    <row r="29" spans="1:24">
      <c r="A29" s="113">
        <v>21</v>
      </c>
      <c r="B29" s="115"/>
      <c r="C29" s="115"/>
      <c r="D29" s="115"/>
      <c r="E29" s="115">
        <f t="shared" ref="E29:Q29" si="2">BINOMDIST(E$12,$A29,0.5,TRUE)</f>
        <v>7.4481964111328147E-4</v>
      </c>
      <c r="F29" s="115">
        <f t="shared" si="2"/>
        <v>3.5986900329589852E-3</v>
      </c>
      <c r="G29" s="115">
        <f t="shared" si="2"/>
        <v>1.3301849365234378E-2</v>
      </c>
      <c r="H29" s="115">
        <f t="shared" si="2"/>
        <v>3.9176940917968778E-2</v>
      </c>
      <c r="I29" s="115">
        <f t="shared" si="2"/>
        <v>9.4623565673828194E-2</v>
      </c>
      <c r="J29" s="115">
        <f t="shared" si="2"/>
        <v>0.1916551589965822</v>
      </c>
      <c r="K29" s="115">
        <f t="shared" si="2"/>
        <v>0.33181190490722684</v>
      </c>
      <c r="L29" s="115">
        <f t="shared" si="2"/>
        <v>0.50000000000000022</v>
      </c>
      <c r="M29" s="115">
        <f t="shared" si="2"/>
        <v>0.66818809509277366</v>
      </c>
      <c r="N29" s="115">
        <f t="shared" si="2"/>
        <v>0.8083448410034183</v>
      </c>
      <c r="O29" s="115">
        <f t="shared" si="2"/>
        <v>0.90537643432617232</v>
      </c>
      <c r="P29" s="115">
        <f t="shared" si="2"/>
        <v>0.96082305908203169</v>
      </c>
      <c r="Q29" s="115">
        <f t="shared" si="2"/>
        <v>0.98669815063476607</v>
      </c>
    </row>
    <row r="30" spans="1:24">
      <c r="A30" s="113">
        <v>22</v>
      </c>
      <c r="B30" s="115"/>
      <c r="C30" s="115"/>
      <c r="D30" s="115"/>
      <c r="E30" s="115"/>
      <c r="F30" s="115">
        <f t="shared" ref="F30:Q32" si="3">BINOMDIST(F$12,$A30,0.5,TRUE)</f>
        <v>2.1717548370361332E-3</v>
      </c>
      <c r="G30" s="115">
        <f t="shared" si="3"/>
        <v>8.4502696990966814E-3</v>
      </c>
      <c r="H30" s="115">
        <f t="shared" si="3"/>
        <v>2.6239395141601576E-2</v>
      </c>
      <c r="I30" s="115">
        <f t="shared" si="3"/>
        <v>6.6900253295898479E-2</v>
      </c>
      <c r="J30" s="115">
        <f t="shared" si="3"/>
        <v>0.14313936233520516</v>
      </c>
      <c r="K30" s="115">
        <f t="shared" si="3"/>
        <v>0.26173353195190446</v>
      </c>
      <c r="L30" s="115">
        <f t="shared" si="3"/>
        <v>0.41590595245361361</v>
      </c>
      <c r="M30" s="115">
        <f t="shared" si="3"/>
        <v>0.58409404754638694</v>
      </c>
      <c r="N30" s="115">
        <f t="shared" si="3"/>
        <v>0.73826646804809604</v>
      </c>
      <c r="O30" s="115">
        <f t="shared" si="3"/>
        <v>0.85686063766479537</v>
      </c>
      <c r="P30" s="115">
        <f t="shared" si="3"/>
        <v>0.93309974670410201</v>
      </c>
      <c r="Q30" s="115">
        <f t="shared" si="3"/>
        <v>0.97376060485839888</v>
      </c>
    </row>
    <row r="31" spans="1:24">
      <c r="A31" s="113">
        <v>23</v>
      </c>
      <c r="B31" s="115"/>
      <c r="C31" s="115"/>
      <c r="D31" s="115"/>
      <c r="E31" s="115"/>
      <c r="F31" s="115">
        <f t="shared" si="3"/>
        <v>1.299738883972168E-3</v>
      </c>
      <c r="G31" s="115">
        <f t="shared" si="3"/>
        <v>5.311012268066408E-3</v>
      </c>
      <c r="H31" s="115">
        <f t="shared" si="3"/>
        <v>1.7344832420349132E-2</v>
      </c>
      <c r="I31" s="115">
        <f t="shared" si="3"/>
        <v>4.6569824218750028E-2</v>
      </c>
      <c r="J31" s="115">
        <f t="shared" si="3"/>
        <v>0.10501980781555183</v>
      </c>
      <c r="K31" s="115">
        <f t="shared" si="3"/>
        <v>0.2024364471435548</v>
      </c>
      <c r="L31" s="115">
        <f t="shared" si="3"/>
        <v>0.33881974220275901</v>
      </c>
      <c r="M31" s="115">
        <f t="shared" si="3"/>
        <v>0.50000000000000033</v>
      </c>
      <c r="N31" s="115">
        <f t="shared" si="3"/>
        <v>0.66118025779724166</v>
      </c>
      <c r="O31" s="115">
        <f t="shared" si="3"/>
        <v>0.79756355285644587</v>
      </c>
      <c r="P31" s="115">
        <f t="shared" si="3"/>
        <v>0.8949801921844488</v>
      </c>
      <c r="Q31" s="115">
        <f t="shared" si="3"/>
        <v>0.95343017578125056</v>
      </c>
    </row>
    <row r="32" spans="1:24">
      <c r="A32" s="113">
        <v>24</v>
      </c>
      <c r="B32" s="115"/>
      <c r="C32" s="115"/>
      <c r="D32" s="115"/>
      <c r="E32" s="115"/>
      <c r="F32" s="115">
        <f t="shared" si="3"/>
        <v>7.7193975448608398E-4</v>
      </c>
      <c r="G32" s="115">
        <f t="shared" si="3"/>
        <v>3.3053755760192867E-3</v>
      </c>
      <c r="H32" s="115">
        <f t="shared" si="3"/>
        <v>1.1327922344207771E-2</v>
      </c>
      <c r="I32" s="115">
        <f t="shared" si="3"/>
        <v>3.1957328319549574E-2</v>
      </c>
      <c r="J32" s="115">
        <f t="shared" si="3"/>
        <v>7.5794816017150921E-2</v>
      </c>
      <c r="K32" s="115">
        <f t="shared" si="3"/>
        <v>0.15372812747955328</v>
      </c>
      <c r="L32" s="115">
        <f t="shared" si="3"/>
        <v>0.27062809467315685</v>
      </c>
      <c r="M32" s="115">
        <f t="shared" si="3"/>
        <v>0.41940987110137962</v>
      </c>
      <c r="N32" s="115">
        <f t="shared" si="3"/>
        <v>0.58059012889862105</v>
      </c>
      <c r="O32" s="115">
        <f t="shared" si="3"/>
        <v>0.72937190532684382</v>
      </c>
      <c r="P32" s="115">
        <f t="shared" si="3"/>
        <v>0.84627187252044744</v>
      </c>
      <c r="Q32" s="115">
        <f t="shared" si="3"/>
        <v>0.92420518398284979</v>
      </c>
    </row>
    <row r="33" spans="1:17">
      <c r="A33" s="113">
        <v>25</v>
      </c>
      <c r="B33" s="115"/>
      <c r="C33" s="115"/>
      <c r="D33" s="115"/>
      <c r="E33" s="115"/>
      <c r="F33" s="115"/>
      <c r="G33" s="115">
        <f t="shared" ref="G33:Q34" si="4">BINOMDIST(G$12,$A33,0.5,TRUE)</f>
        <v>2.0386576652526855E-3</v>
      </c>
      <c r="H33" s="115">
        <f t="shared" si="4"/>
        <v>7.3166489601135271E-3</v>
      </c>
      <c r="I33" s="115">
        <f t="shared" si="4"/>
        <v>2.1642625331878676E-2</v>
      </c>
      <c r="J33" s="115">
        <f t="shared" si="4"/>
        <v>5.3876072168350247E-2</v>
      </c>
      <c r="K33" s="115">
        <f t="shared" si="4"/>
        <v>0.11476147174835211</v>
      </c>
      <c r="L33" s="115">
        <f t="shared" si="4"/>
        <v>0.21217811107635506</v>
      </c>
      <c r="M33" s="115">
        <f t="shared" si="4"/>
        <v>0.34501898288726818</v>
      </c>
      <c r="N33" s="115">
        <f t="shared" si="4"/>
        <v>0.50000000000000033</v>
      </c>
      <c r="O33" s="115">
        <f t="shared" si="4"/>
        <v>0.65498101711273249</v>
      </c>
      <c r="P33" s="115">
        <f t="shared" si="4"/>
        <v>0.78782188892364557</v>
      </c>
      <c r="Q33" s="115">
        <f t="shared" si="4"/>
        <v>0.8852385282516485</v>
      </c>
    </row>
    <row r="34" spans="1:17">
      <c r="A34" s="113">
        <v>26</v>
      </c>
      <c r="B34" s="114"/>
      <c r="C34" s="114"/>
      <c r="D34" s="114"/>
      <c r="E34" s="114"/>
      <c r="F34" s="114"/>
      <c r="G34" s="115">
        <f t="shared" si="4"/>
        <v>1.2469589710235596E-3</v>
      </c>
      <c r="H34" s="115">
        <f t="shared" si="4"/>
        <v>4.6776533126831072E-3</v>
      </c>
      <c r="I34" s="115">
        <f t="shared" si="4"/>
        <v>1.4479637145996095E-2</v>
      </c>
      <c r="J34" s="115">
        <f t="shared" si="4"/>
        <v>3.7759348750114455E-2</v>
      </c>
      <c r="K34" s="115">
        <f t="shared" si="4"/>
        <v>8.4318771958351163E-2</v>
      </c>
      <c r="L34" s="115">
        <f t="shared" si="4"/>
        <v>0.16346979141235357</v>
      </c>
      <c r="M34" s="115">
        <f t="shared" si="4"/>
        <v>0.27859854698181163</v>
      </c>
      <c r="N34" s="115">
        <f t="shared" si="4"/>
        <v>0.42250949144363426</v>
      </c>
      <c r="O34" s="115">
        <f t="shared" si="4"/>
        <v>0.57749050855636641</v>
      </c>
      <c r="P34" s="115">
        <f t="shared" si="4"/>
        <v>0.72140145301818903</v>
      </c>
      <c r="Q34" s="115">
        <f t="shared" si="4"/>
        <v>0.83653020858764704</v>
      </c>
    </row>
    <row r="35" spans="1:17">
      <c r="A35" s="113">
        <v>27</v>
      </c>
      <c r="B35" s="114"/>
      <c r="C35" s="114"/>
      <c r="D35" s="114"/>
      <c r="E35" s="114"/>
      <c r="F35" s="114"/>
      <c r="G35" s="115">
        <f t="shared" ref="G35:Q38" si="5">BINOMDIST(G$12,$A35,0.5,TRUE)</f>
        <v>7.5685977935791005E-4</v>
      </c>
      <c r="H35" s="115">
        <f t="shared" si="5"/>
        <v>2.962306141853333E-3</v>
      </c>
      <c r="I35" s="115">
        <f t="shared" si="5"/>
        <v>9.5786452293396013E-3</v>
      </c>
      <c r="J35" s="115">
        <f t="shared" si="5"/>
        <v>2.6119492948055267E-2</v>
      </c>
      <c r="K35" s="115">
        <f t="shared" si="5"/>
        <v>6.1039060354232802E-2</v>
      </c>
      <c r="L35" s="115">
        <f t="shared" si="5"/>
        <v>0.12389428168535235</v>
      </c>
      <c r="M35" s="115">
        <f t="shared" si="5"/>
        <v>0.22103416919708258</v>
      </c>
      <c r="N35" s="115">
        <f t="shared" si="5"/>
        <v>0.350554019212723</v>
      </c>
      <c r="O35" s="115">
        <f t="shared" si="5"/>
        <v>0.50000000000000044</v>
      </c>
      <c r="P35" s="115">
        <f t="shared" si="5"/>
        <v>0.64944598078727789</v>
      </c>
      <c r="Q35" s="115">
        <f t="shared" si="5"/>
        <v>0.77896583080291826</v>
      </c>
    </row>
    <row r="36" spans="1:17">
      <c r="A36" s="113">
        <v>28</v>
      </c>
      <c r="B36" s="114"/>
      <c r="C36" s="114"/>
      <c r="D36" s="114"/>
      <c r="E36" s="114"/>
      <c r="F36" s="114"/>
      <c r="G36" s="115"/>
      <c r="H36" s="115">
        <f t="shared" si="5"/>
        <v>1.8595829606056218E-3</v>
      </c>
      <c r="I36" s="115">
        <f t="shared" si="5"/>
        <v>6.2704756855964678E-3</v>
      </c>
      <c r="J36" s="115">
        <f t="shared" si="5"/>
        <v>1.7849069088697437E-2</v>
      </c>
      <c r="K36" s="115">
        <f t="shared" si="5"/>
        <v>4.3579276651144028E-2</v>
      </c>
      <c r="L36" s="115">
        <f t="shared" si="5"/>
        <v>9.2466671019792585E-2</v>
      </c>
      <c r="M36" s="115">
        <f t="shared" si="5"/>
        <v>0.17246422544121745</v>
      </c>
      <c r="N36" s="115">
        <f t="shared" si="5"/>
        <v>0.28579409420490282</v>
      </c>
      <c r="O36" s="115">
        <f t="shared" si="5"/>
        <v>0.42527700960636172</v>
      </c>
      <c r="P36" s="115">
        <f t="shared" si="5"/>
        <v>0.57472299039363905</v>
      </c>
      <c r="Q36" s="115">
        <f t="shared" si="5"/>
        <v>0.71420590579509791</v>
      </c>
    </row>
    <row r="37" spans="1:17">
      <c r="A37" s="113">
        <v>29</v>
      </c>
      <c r="B37" s="114"/>
      <c r="C37" s="114"/>
      <c r="D37" s="114"/>
      <c r="E37" s="114"/>
      <c r="F37" s="114"/>
      <c r="G37" s="115"/>
      <c r="H37" s="115">
        <f t="shared" si="5"/>
        <v>1.1578500270843515E-3</v>
      </c>
      <c r="I37" s="115">
        <f t="shared" si="5"/>
        <v>4.0650293231010446E-3</v>
      </c>
      <c r="J37" s="115">
        <f t="shared" si="5"/>
        <v>1.2059772387146953E-2</v>
      </c>
      <c r="K37" s="115">
        <f t="shared" si="5"/>
        <v>3.0714172869920734E-2</v>
      </c>
      <c r="L37" s="115">
        <f t="shared" si="5"/>
        <v>6.8022973835468278E-2</v>
      </c>
      <c r="M37" s="115">
        <f t="shared" si="5"/>
        <v>0.13246544823050499</v>
      </c>
      <c r="N37" s="115">
        <f t="shared" si="5"/>
        <v>0.22912915982306015</v>
      </c>
      <c r="O37" s="115">
        <f t="shared" si="5"/>
        <v>0.35553555190563224</v>
      </c>
      <c r="P37" s="115">
        <f t="shared" si="5"/>
        <v>0.50000000000000033</v>
      </c>
      <c r="Q37" s="115">
        <f t="shared" si="5"/>
        <v>0.64446444809436843</v>
      </c>
    </row>
    <row r="38" spans="1:17">
      <c r="A38" s="113">
        <v>30</v>
      </c>
      <c r="B38" s="114"/>
      <c r="C38" s="114"/>
      <c r="D38" s="114"/>
      <c r="E38" s="114"/>
      <c r="F38" s="114"/>
      <c r="G38" s="115"/>
      <c r="H38" s="115">
        <f t="shared" si="5"/>
        <v>7.1545317769050696E-4</v>
      </c>
      <c r="I38" s="115">
        <f t="shared" si="5"/>
        <v>2.6114396750926984E-3</v>
      </c>
      <c r="J38" s="115">
        <f t="shared" si="5"/>
        <v>8.0624008551239985E-3</v>
      </c>
      <c r="K38" s="115">
        <f t="shared" si="5"/>
        <v>2.1386972628533844E-2</v>
      </c>
      <c r="L38" s="115">
        <f t="shared" si="5"/>
        <v>4.9368573352694511E-2</v>
      </c>
      <c r="M38" s="115">
        <f t="shared" si="5"/>
        <v>0.10024421103298661</v>
      </c>
      <c r="N38" s="115">
        <f t="shared" si="5"/>
        <v>0.18079730402678257</v>
      </c>
      <c r="O38" s="115">
        <f t="shared" si="5"/>
        <v>0.29233235586434619</v>
      </c>
      <c r="P38" s="115">
        <f t="shared" si="5"/>
        <v>0.42776777595281629</v>
      </c>
      <c r="Q38" s="115">
        <f t="shared" si="5"/>
        <v>0.57223222404718443</v>
      </c>
    </row>
  </sheetData>
  <sheetProtection sheet="1" objects="1" scenarios="1" formatCells="0"/>
  <mergeCells count="6">
    <mergeCell ref="U20:W20"/>
    <mergeCell ref="G2:K2"/>
    <mergeCell ref="B11:Q11"/>
    <mergeCell ref="U15:W15"/>
    <mergeCell ref="U16:W16"/>
    <mergeCell ref="U18:W18"/>
  </mergeCells>
  <phoneticPr fontId="0" type="noConversion"/>
  <pageMargins left="0.78740157499999996" right="0.78740157499999996" top="0.984251969" bottom="0.984251969" header="0.4921259845" footer="0.4921259845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Feuil1"/>
  <dimension ref="A2:M89"/>
  <sheetViews>
    <sheetView workbookViewId="0">
      <selection activeCell="C2" sqref="C2:F3"/>
    </sheetView>
  </sheetViews>
  <sheetFormatPr baseColWidth="10" defaultRowHeight="13.2"/>
  <cols>
    <col min="1" max="5" width="11.5546875" style="53"/>
    <col min="6" max="6" width="9.33203125" style="53" customWidth="1"/>
    <col min="7" max="7" width="12.33203125" style="53" customWidth="1"/>
    <col min="8" max="9" width="11.5546875" style="53"/>
    <col min="10" max="10" width="8.33203125" style="53" customWidth="1"/>
    <col min="11" max="16384" width="11.5546875" style="53"/>
  </cols>
  <sheetData>
    <row r="2" spans="1:9" ht="14.4">
      <c r="C2" s="194" t="s">
        <v>119</v>
      </c>
      <c r="D2" s="194"/>
      <c r="E2" s="194"/>
      <c r="F2" s="194"/>
    </row>
    <row r="3" spans="1:9" ht="14.4">
      <c r="C3" s="194" t="s">
        <v>118</v>
      </c>
      <c r="D3" s="194"/>
      <c r="E3" s="194"/>
      <c r="F3" s="194"/>
    </row>
    <row r="4" spans="1:9" ht="14.4">
      <c r="A4" s="69" t="s">
        <v>124</v>
      </c>
      <c r="C4" s="147"/>
    </row>
    <row r="5" spans="1:9" ht="14.4">
      <c r="A5" s="151" t="s">
        <v>146</v>
      </c>
      <c r="C5" s="147"/>
    </row>
    <row r="7" spans="1:9">
      <c r="B7" s="191" t="s">
        <v>76</v>
      </c>
      <c r="C7" s="192"/>
      <c r="D7" s="192"/>
      <c r="E7" s="193"/>
      <c r="G7" s="107" t="s">
        <v>131</v>
      </c>
    </row>
    <row r="8" spans="1:9">
      <c r="A8" s="148" t="s">
        <v>14</v>
      </c>
      <c r="B8" s="149">
        <v>5.0000000000000001E-3</v>
      </c>
      <c r="C8" s="149">
        <v>0.01</v>
      </c>
      <c r="D8" s="149">
        <v>2.5000000000000001E-2</v>
      </c>
      <c r="E8" s="149">
        <v>0.05</v>
      </c>
      <c r="G8" s="69" t="s">
        <v>125</v>
      </c>
    </row>
    <row r="9" spans="1:9">
      <c r="A9" s="148">
        <v>4</v>
      </c>
      <c r="B9" s="150"/>
      <c r="C9" s="150"/>
      <c r="D9" s="150"/>
      <c r="E9" s="150">
        <v>1</v>
      </c>
      <c r="G9" s="151" t="s">
        <v>128</v>
      </c>
    </row>
    <row r="10" spans="1:9">
      <c r="A10" s="152">
        <v>5</v>
      </c>
      <c r="B10" s="153"/>
      <c r="C10" s="153"/>
      <c r="D10" s="153"/>
      <c r="E10" s="153">
        <v>0.9</v>
      </c>
    </row>
    <row r="11" spans="1:9">
      <c r="A11" s="152">
        <v>6</v>
      </c>
      <c r="B11" s="153"/>
      <c r="C11" s="153">
        <v>0.94299999999999995</v>
      </c>
      <c r="D11" s="153">
        <v>0.88600000000000001</v>
      </c>
      <c r="E11" s="153">
        <v>0.82899999999999996</v>
      </c>
      <c r="G11" s="154" t="s">
        <v>5</v>
      </c>
      <c r="H11" s="165">
        <v>0.05</v>
      </c>
      <c r="I11" s="69" t="s">
        <v>122</v>
      </c>
    </row>
    <row r="12" spans="1:9">
      <c r="A12" s="152">
        <v>7</v>
      </c>
      <c r="B12" s="153">
        <v>0.92900000000000005</v>
      </c>
      <c r="C12" s="153">
        <v>0.89300000000000002</v>
      </c>
      <c r="D12" s="153">
        <v>0.78600000000000003</v>
      </c>
      <c r="E12" s="153">
        <v>0.71399999999999997</v>
      </c>
      <c r="G12" s="154" t="s">
        <v>11</v>
      </c>
      <c r="H12" s="122">
        <v>25</v>
      </c>
      <c r="I12" s="69" t="s">
        <v>120</v>
      </c>
    </row>
    <row r="13" spans="1:9">
      <c r="A13" s="152">
        <v>8</v>
      </c>
      <c r="B13" s="153">
        <v>0.88100000000000001</v>
      </c>
      <c r="C13" s="153">
        <v>0.83299999999999996</v>
      </c>
      <c r="D13" s="153">
        <v>0.73799999999999999</v>
      </c>
      <c r="E13" s="153">
        <v>0.64300000000000002</v>
      </c>
      <c r="G13" s="166" t="s">
        <v>123</v>
      </c>
      <c r="H13" s="167">
        <f>HLOOKUP(H11,A8:E35,H12-2)</f>
        <v>0.33600000000000002</v>
      </c>
    </row>
    <row r="14" spans="1:9">
      <c r="A14" s="152">
        <v>9</v>
      </c>
      <c r="B14" s="153">
        <v>0.83299999999999996</v>
      </c>
      <c r="C14" s="153">
        <v>0.78300000000000003</v>
      </c>
      <c r="D14" s="153">
        <v>0.7</v>
      </c>
      <c r="E14" s="153">
        <v>0.6</v>
      </c>
      <c r="G14" s="123" t="s">
        <v>117</v>
      </c>
      <c r="H14" s="114">
        <f>IF(H13=0,"1.00",H13)</f>
        <v>0.33600000000000002</v>
      </c>
    </row>
    <row r="15" spans="1:9">
      <c r="A15" s="152">
        <v>10</v>
      </c>
      <c r="B15" s="153">
        <v>0.79400000000000004</v>
      </c>
      <c r="C15" s="153">
        <v>0.745</v>
      </c>
      <c r="D15" s="153">
        <v>0.64800000000000002</v>
      </c>
      <c r="E15" s="153">
        <v>0.56399999999999995</v>
      </c>
      <c r="G15" s="155" t="s">
        <v>116</v>
      </c>
      <c r="H15" s="122">
        <v>0.45</v>
      </c>
      <c r="I15" s="69" t="s">
        <v>121</v>
      </c>
    </row>
    <row r="16" spans="1:9">
      <c r="A16" s="152">
        <v>11</v>
      </c>
      <c r="B16" s="153">
        <v>0.81799999999999995</v>
      </c>
      <c r="C16" s="153">
        <v>0.70899999999999996</v>
      </c>
      <c r="D16" s="153">
        <v>0.61799999999999999</v>
      </c>
      <c r="E16" s="153">
        <v>0.53600000000000003</v>
      </c>
    </row>
    <row r="17" spans="1:9">
      <c r="A17" s="152">
        <v>12</v>
      </c>
      <c r="B17" s="153">
        <v>0.78</v>
      </c>
      <c r="C17" s="153">
        <v>0.70299999999999996</v>
      </c>
      <c r="D17" s="153">
        <v>0.59099999999999997</v>
      </c>
      <c r="E17" s="153">
        <v>0.497</v>
      </c>
      <c r="G17" s="71" t="str">
        <f>IF(H15&gt;H14,"Le coefficent de corrélation est significatif au seuil choisi","Le coefficient de corrélation n'est pas significatif au seuil choisi")</f>
        <v>Le coefficent de corrélation est significatif au seuil choisi</v>
      </c>
    </row>
    <row r="18" spans="1:9">
      <c r="A18" s="152">
        <v>13</v>
      </c>
      <c r="B18" s="153">
        <v>0.745</v>
      </c>
      <c r="C18" s="153">
        <v>0.67300000000000004</v>
      </c>
      <c r="D18" s="153">
        <v>0.56599999999999995</v>
      </c>
      <c r="E18" s="153">
        <v>0.47499999999999998</v>
      </c>
    </row>
    <row r="19" spans="1:9">
      <c r="A19" s="152">
        <v>14</v>
      </c>
      <c r="B19" s="153">
        <v>0.71599999999999997</v>
      </c>
      <c r="C19" s="153">
        <v>0.64600000000000002</v>
      </c>
      <c r="D19" s="153">
        <v>0.54500000000000004</v>
      </c>
      <c r="E19" s="153">
        <v>0.45700000000000002</v>
      </c>
    </row>
    <row r="20" spans="1:9">
      <c r="A20" s="152">
        <v>15</v>
      </c>
      <c r="B20" s="153">
        <v>0.68899999999999995</v>
      </c>
      <c r="C20" s="153">
        <v>0.623</v>
      </c>
      <c r="D20" s="153">
        <v>0.52500000000000002</v>
      </c>
      <c r="E20" s="153">
        <v>0.441</v>
      </c>
      <c r="G20" s="69"/>
    </row>
    <row r="21" spans="1:9">
      <c r="A21" s="152">
        <v>16</v>
      </c>
      <c r="B21" s="153">
        <v>0.66600000000000004</v>
      </c>
      <c r="C21" s="153">
        <v>0.60099999999999998</v>
      </c>
      <c r="D21" s="153">
        <v>0.50700000000000001</v>
      </c>
      <c r="E21" s="153">
        <v>0.42499999999999999</v>
      </c>
    </row>
    <row r="22" spans="1:9">
      <c r="A22" s="152">
        <v>17</v>
      </c>
      <c r="B22" s="153">
        <v>0.64500000000000002</v>
      </c>
      <c r="C22" s="153">
        <v>0.58199999999999996</v>
      </c>
      <c r="D22" s="153">
        <v>0.49</v>
      </c>
      <c r="E22" s="153">
        <v>0.41199999999999998</v>
      </c>
    </row>
    <row r="23" spans="1:9">
      <c r="A23" s="152">
        <v>18</v>
      </c>
      <c r="B23" s="153">
        <v>0.625</v>
      </c>
      <c r="C23" s="153">
        <v>0.56399999999999995</v>
      </c>
      <c r="D23" s="153">
        <v>0.47599999999999998</v>
      </c>
      <c r="E23" s="153">
        <v>0.39900000000000002</v>
      </c>
    </row>
    <row r="24" spans="1:9">
      <c r="A24" s="152">
        <v>19</v>
      </c>
      <c r="B24" s="153">
        <v>0.60799999999999998</v>
      </c>
      <c r="C24" s="153">
        <v>0.54900000000000004</v>
      </c>
      <c r="D24" s="153">
        <v>0.46200000000000002</v>
      </c>
      <c r="E24" s="153">
        <v>0.38800000000000001</v>
      </c>
    </row>
    <row r="25" spans="1:9">
      <c r="A25" s="152">
        <v>20</v>
      </c>
      <c r="B25" s="153">
        <v>0.59099999999999997</v>
      </c>
      <c r="C25" s="153">
        <v>0.53400000000000003</v>
      </c>
      <c r="D25" s="153">
        <v>0.45</v>
      </c>
      <c r="E25" s="153">
        <v>0.377</v>
      </c>
      <c r="G25" s="107" t="s">
        <v>126</v>
      </c>
    </row>
    <row r="26" spans="1:9">
      <c r="A26" s="152">
        <v>21</v>
      </c>
      <c r="B26" s="153">
        <v>0.57599999999999996</v>
      </c>
      <c r="C26" s="153">
        <v>0.52100000000000002</v>
      </c>
      <c r="D26" s="153">
        <v>0.438</v>
      </c>
      <c r="E26" s="153">
        <v>0.36799999999999999</v>
      </c>
      <c r="G26" s="151" t="s">
        <v>129</v>
      </c>
    </row>
    <row r="27" spans="1:9">
      <c r="A27" s="152">
        <v>22</v>
      </c>
      <c r="B27" s="153">
        <v>0.56200000000000006</v>
      </c>
      <c r="C27" s="153">
        <v>0.50800000000000001</v>
      </c>
      <c r="D27" s="153">
        <v>0.42799999999999999</v>
      </c>
      <c r="E27" s="153">
        <v>0.35899999999999999</v>
      </c>
      <c r="G27" s="151" t="s">
        <v>128</v>
      </c>
    </row>
    <row r="28" spans="1:9">
      <c r="A28" s="152">
        <v>23</v>
      </c>
      <c r="B28" s="153">
        <v>0.54900000000000004</v>
      </c>
      <c r="C28" s="153">
        <v>0.496</v>
      </c>
      <c r="D28" s="153">
        <v>0.41799999999999998</v>
      </c>
      <c r="E28" s="153">
        <v>0.35099999999999998</v>
      </c>
    </row>
    <row r="29" spans="1:9">
      <c r="A29" s="152">
        <v>24</v>
      </c>
      <c r="B29" s="153">
        <v>0.53700000000000003</v>
      </c>
      <c r="C29" s="153">
        <v>0.48499999999999999</v>
      </c>
      <c r="D29" s="153">
        <v>0.40899999999999997</v>
      </c>
      <c r="E29" s="153">
        <v>0.34300000000000003</v>
      </c>
      <c r="G29" s="154" t="s">
        <v>5</v>
      </c>
      <c r="H29" s="165">
        <v>0.05</v>
      </c>
      <c r="I29" s="151" t="s">
        <v>130</v>
      </c>
    </row>
    <row r="30" spans="1:9">
      <c r="A30" s="152">
        <v>25</v>
      </c>
      <c r="B30" s="153">
        <v>0.52600000000000002</v>
      </c>
      <c r="C30" s="153">
        <v>0.47499999999999998</v>
      </c>
      <c r="D30" s="153">
        <v>0.4</v>
      </c>
      <c r="E30" s="153">
        <v>0.33600000000000002</v>
      </c>
      <c r="G30" s="154" t="s">
        <v>11</v>
      </c>
      <c r="H30" s="122">
        <v>40</v>
      </c>
      <c r="I30" s="69" t="s">
        <v>120</v>
      </c>
    </row>
    <row r="31" spans="1:9">
      <c r="A31" s="152">
        <v>26</v>
      </c>
      <c r="B31" s="153">
        <v>0.51500000000000001</v>
      </c>
      <c r="C31" s="153">
        <v>0.46500000000000002</v>
      </c>
      <c r="D31" s="153">
        <v>0.39200000000000002</v>
      </c>
      <c r="E31" s="153">
        <v>0.32900000000000001</v>
      </c>
      <c r="G31" s="166" t="s">
        <v>123</v>
      </c>
      <c r="H31" s="167">
        <f>IF(H30&lt;41,HLOOKUP(H29,A42:J89,H30-2,FALSE),HLOOKUP(H29,A42:J89,I31+1,FALSE))</f>
        <v>0.3135</v>
      </c>
      <c r="I31" s="139">
        <f>IF(H30&gt;40,VLOOKUP(H30,A42:J89,10),H30)</f>
        <v>40</v>
      </c>
    </row>
    <row r="32" spans="1:9">
      <c r="A32" s="152">
        <v>27</v>
      </c>
      <c r="B32" s="153">
        <v>0.505</v>
      </c>
      <c r="C32" s="153">
        <v>0.45600000000000002</v>
      </c>
      <c r="D32" s="153">
        <v>0.38500000000000001</v>
      </c>
      <c r="E32" s="153">
        <v>0.32300000000000001</v>
      </c>
      <c r="G32" s="123" t="s">
        <v>117</v>
      </c>
      <c r="H32" s="114">
        <f>IF(H31=0,"1.00",H31)</f>
        <v>0.3135</v>
      </c>
    </row>
    <row r="33" spans="1:13">
      <c r="A33" s="152">
        <v>28</v>
      </c>
      <c r="B33" s="153">
        <v>0.496</v>
      </c>
      <c r="C33" s="153">
        <v>0.44800000000000001</v>
      </c>
      <c r="D33" s="153">
        <v>0.377</v>
      </c>
      <c r="E33" s="153">
        <v>0.317</v>
      </c>
      <c r="G33" s="155" t="s">
        <v>116</v>
      </c>
      <c r="H33" s="122">
        <v>0.3</v>
      </c>
      <c r="I33" s="69" t="s">
        <v>121</v>
      </c>
    </row>
    <row r="34" spans="1:13">
      <c r="A34" s="152">
        <v>29</v>
      </c>
      <c r="B34" s="153">
        <v>0.48699999999999999</v>
      </c>
      <c r="C34" s="153">
        <v>0.44</v>
      </c>
      <c r="D34" s="153">
        <v>0.37</v>
      </c>
      <c r="E34" s="153">
        <v>0.311</v>
      </c>
      <c r="G34" s="71"/>
    </row>
    <row r="35" spans="1:13">
      <c r="A35" s="156">
        <v>30</v>
      </c>
      <c r="B35" s="157">
        <v>0.47799999999999998</v>
      </c>
      <c r="C35" s="157">
        <v>0.432</v>
      </c>
      <c r="D35" s="157">
        <v>0.36399999999999999</v>
      </c>
      <c r="E35" s="157">
        <v>0.30499999999999999</v>
      </c>
      <c r="G35" s="71" t="str">
        <f>IF(H33&gt;H32,"Le coefficent de corrélation est significatif au seuil choisi","Le coefficient de corrélation n'est pas significatif au seuil choisi")</f>
        <v>Le coefficient de corrélation n'est pas significatif au seuil choisi</v>
      </c>
    </row>
    <row r="38" spans="1:13">
      <c r="A38" s="107" t="s">
        <v>126</v>
      </c>
    </row>
    <row r="39" spans="1:13">
      <c r="A39" s="151" t="s">
        <v>127</v>
      </c>
    </row>
    <row r="40" spans="1:13" ht="13.8">
      <c r="A40" s="158"/>
    </row>
    <row r="41" spans="1:13">
      <c r="B41" s="191" t="s">
        <v>77</v>
      </c>
      <c r="C41" s="192"/>
      <c r="D41" s="192"/>
      <c r="E41" s="192"/>
      <c r="F41" s="192"/>
      <c r="G41" s="192"/>
      <c r="H41" s="192"/>
      <c r="I41" s="193"/>
    </row>
    <row r="42" spans="1:13">
      <c r="A42" s="159" t="s">
        <v>14</v>
      </c>
      <c r="B42" s="160">
        <v>0.2</v>
      </c>
      <c r="C42" s="160">
        <v>0.1</v>
      </c>
      <c r="D42" s="160">
        <v>0.05</v>
      </c>
      <c r="E42" s="160">
        <v>0.02</v>
      </c>
      <c r="F42" s="160">
        <v>0.01</v>
      </c>
      <c r="G42" s="160">
        <v>1E-3</v>
      </c>
      <c r="H42" s="160">
        <v>1E-4</v>
      </c>
      <c r="I42" s="160">
        <v>1.0000000000000001E-5</v>
      </c>
      <c r="J42" s="121"/>
      <c r="K42" s="161"/>
      <c r="L42" s="161"/>
      <c r="M42" s="161"/>
    </row>
    <row r="43" spans="1:13">
      <c r="A43" s="162">
        <v>4</v>
      </c>
      <c r="B43" s="148">
        <v>1</v>
      </c>
      <c r="C43" s="148">
        <v>1</v>
      </c>
      <c r="D43" s="148"/>
      <c r="E43" s="148"/>
      <c r="F43" s="148"/>
      <c r="G43" s="148"/>
      <c r="H43" s="148"/>
      <c r="I43" s="148"/>
      <c r="J43" s="213">
        <v>1</v>
      </c>
    </row>
    <row r="44" spans="1:13">
      <c r="A44" s="163">
        <v>5</v>
      </c>
      <c r="B44" s="152">
        <v>0.80049999999999999</v>
      </c>
      <c r="C44" s="152">
        <v>0.88980000000000004</v>
      </c>
      <c r="D44" s="152">
        <v>1</v>
      </c>
      <c r="E44" s="152">
        <v>1</v>
      </c>
      <c r="F44" s="152"/>
      <c r="G44" s="152"/>
      <c r="H44" s="152"/>
      <c r="I44" s="152"/>
      <c r="J44" s="213">
        <v>2</v>
      </c>
    </row>
    <row r="45" spans="1:13">
      <c r="A45" s="163">
        <v>6</v>
      </c>
      <c r="B45" s="152">
        <v>0.6573</v>
      </c>
      <c r="C45" s="152">
        <v>0.82940000000000003</v>
      </c>
      <c r="D45" s="152">
        <v>0.88639999999999997</v>
      </c>
      <c r="E45" s="152">
        <v>0.94320000000000004</v>
      </c>
      <c r="F45" s="152">
        <v>1</v>
      </c>
      <c r="G45" s="152"/>
      <c r="H45" s="152"/>
      <c r="I45" s="152"/>
      <c r="J45" s="213">
        <v>3</v>
      </c>
    </row>
    <row r="46" spans="1:13">
      <c r="A46" s="163">
        <v>7</v>
      </c>
      <c r="B46" s="152">
        <v>0.57089999999999996</v>
      </c>
      <c r="C46" s="152">
        <v>0.71450000000000002</v>
      </c>
      <c r="D46" s="152">
        <v>0.78580000000000005</v>
      </c>
      <c r="E46" s="152">
        <v>0.89339999999999997</v>
      </c>
      <c r="F46" s="152">
        <v>0.9294</v>
      </c>
      <c r="G46" s="152">
        <v>1</v>
      </c>
      <c r="H46" s="152"/>
      <c r="I46" s="152"/>
      <c r="J46" s="213">
        <v>4</v>
      </c>
    </row>
    <row r="47" spans="1:13">
      <c r="A47" s="163">
        <v>8</v>
      </c>
      <c r="B47" s="152">
        <v>0.52429999999999999</v>
      </c>
      <c r="C47" s="152">
        <v>0.64319999999999999</v>
      </c>
      <c r="D47" s="152">
        <v>0.73819999999999997</v>
      </c>
      <c r="E47" s="152">
        <v>0.83260000000000001</v>
      </c>
      <c r="F47" s="152">
        <v>0.88070000000000004</v>
      </c>
      <c r="G47" s="152">
        <v>0.97619999999999996</v>
      </c>
      <c r="H47" s="152"/>
      <c r="I47" s="152"/>
      <c r="J47" s="213">
        <v>5</v>
      </c>
    </row>
    <row r="48" spans="1:13">
      <c r="A48" s="163">
        <v>9</v>
      </c>
      <c r="B48" s="152">
        <v>0.48280000000000001</v>
      </c>
      <c r="C48" s="152">
        <v>0.59970000000000001</v>
      </c>
      <c r="D48" s="152">
        <v>0.70009999999999994</v>
      </c>
      <c r="E48" s="152">
        <v>0.78310000000000002</v>
      </c>
      <c r="F48" s="152">
        <v>0.83320000000000005</v>
      </c>
      <c r="G48" s="152">
        <v>0.93279999999999996</v>
      </c>
      <c r="H48" s="152"/>
      <c r="I48" s="152"/>
      <c r="J48" s="213">
        <v>6</v>
      </c>
    </row>
    <row r="49" spans="1:10">
      <c r="A49" s="163">
        <v>10</v>
      </c>
      <c r="B49" s="152">
        <v>0.45540000000000003</v>
      </c>
      <c r="C49" s="152">
        <v>0.56430000000000002</v>
      </c>
      <c r="D49" s="152">
        <v>0.64829999999999999</v>
      </c>
      <c r="E49" s="152">
        <v>0.74550000000000005</v>
      </c>
      <c r="F49" s="152">
        <v>0.78359999999999996</v>
      </c>
      <c r="G49" s="152">
        <v>0.90349999999999997</v>
      </c>
      <c r="H49" s="152"/>
      <c r="I49" s="152"/>
      <c r="J49" s="213">
        <v>7</v>
      </c>
    </row>
    <row r="50" spans="1:10">
      <c r="A50" s="163">
        <v>11</v>
      </c>
      <c r="B50" s="152">
        <v>0.42680000000000001</v>
      </c>
      <c r="C50" s="152">
        <v>0.53610000000000002</v>
      </c>
      <c r="D50" s="152">
        <v>0.6179</v>
      </c>
      <c r="E50" s="152">
        <v>0.70920000000000005</v>
      </c>
      <c r="F50" s="152">
        <v>0.75480000000000003</v>
      </c>
      <c r="G50" s="152">
        <v>0.87290000000000001</v>
      </c>
      <c r="H50" s="152"/>
      <c r="I50" s="152"/>
      <c r="J50" s="213">
        <v>8</v>
      </c>
    </row>
    <row r="51" spans="1:10">
      <c r="A51" s="163">
        <v>12</v>
      </c>
      <c r="B51" s="152">
        <v>0.40649999999999997</v>
      </c>
      <c r="C51" s="152">
        <v>0.50280000000000002</v>
      </c>
      <c r="D51" s="152">
        <v>0.58740000000000003</v>
      </c>
      <c r="E51" s="152">
        <v>0.67090000000000005</v>
      </c>
      <c r="F51" s="152">
        <v>0.72709999999999997</v>
      </c>
      <c r="G51" s="152">
        <v>0.8599</v>
      </c>
      <c r="H51" s="152"/>
      <c r="I51" s="152"/>
      <c r="J51" s="213">
        <v>9</v>
      </c>
    </row>
    <row r="52" spans="1:10">
      <c r="A52" s="163">
        <v>13</v>
      </c>
      <c r="B52" s="152">
        <v>0.38490000000000002</v>
      </c>
      <c r="C52" s="152">
        <v>0.48449999999999999</v>
      </c>
      <c r="D52" s="152">
        <v>0.56020000000000003</v>
      </c>
      <c r="E52" s="152">
        <v>0.64849999999999997</v>
      </c>
      <c r="F52" s="152">
        <v>0.70350000000000001</v>
      </c>
      <c r="G52" s="152">
        <v>0.83520000000000005</v>
      </c>
      <c r="H52" s="152"/>
      <c r="I52" s="152"/>
      <c r="J52" s="213">
        <v>10</v>
      </c>
    </row>
    <row r="53" spans="1:10">
      <c r="A53" s="163">
        <v>14</v>
      </c>
      <c r="B53" s="152">
        <v>0.36680000000000001</v>
      </c>
      <c r="C53" s="152">
        <v>0.4637</v>
      </c>
      <c r="D53" s="152">
        <v>0.53769999999999996</v>
      </c>
      <c r="E53" s="152">
        <v>0.62239999999999995</v>
      </c>
      <c r="F53" s="152">
        <v>0.67469999999999997</v>
      </c>
      <c r="G53" s="152">
        <v>0.81120000000000003</v>
      </c>
      <c r="H53" s="152"/>
      <c r="I53" s="152"/>
      <c r="J53" s="213">
        <v>11</v>
      </c>
    </row>
    <row r="54" spans="1:10">
      <c r="A54" s="163">
        <v>15</v>
      </c>
      <c r="B54" s="152">
        <v>0.35420000000000001</v>
      </c>
      <c r="C54" s="152">
        <v>0.44319999999999998</v>
      </c>
      <c r="D54" s="152">
        <v>0.52139999999999997</v>
      </c>
      <c r="E54" s="152">
        <v>0.6038</v>
      </c>
      <c r="F54" s="152">
        <v>0.65390000000000004</v>
      </c>
      <c r="G54" s="152">
        <v>0.78559999999999997</v>
      </c>
      <c r="H54" s="152">
        <v>1</v>
      </c>
      <c r="I54" s="152"/>
      <c r="J54" s="213">
        <v>12</v>
      </c>
    </row>
    <row r="55" spans="1:10">
      <c r="A55" s="163">
        <v>16</v>
      </c>
      <c r="B55" s="152">
        <v>0.34150000000000003</v>
      </c>
      <c r="C55" s="152">
        <v>0.42920000000000003</v>
      </c>
      <c r="D55" s="152">
        <v>0.50349999999999995</v>
      </c>
      <c r="E55" s="152">
        <v>0.58230000000000004</v>
      </c>
      <c r="F55" s="152">
        <v>0.63460000000000005</v>
      </c>
      <c r="G55" s="152">
        <v>0.76549999999999996</v>
      </c>
      <c r="H55" s="152">
        <v>0.99729999999999996</v>
      </c>
      <c r="I55" s="152"/>
      <c r="J55" s="213">
        <v>13</v>
      </c>
    </row>
    <row r="56" spans="1:10">
      <c r="A56" s="163">
        <v>17</v>
      </c>
      <c r="B56" s="152">
        <v>0.32769999999999999</v>
      </c>
      <c r="C56" s="152">
        <v>0.41360000000000002</v>
      </c>
      <c r="D56" s="152">
        <v>0.48480000000000001</v>
      </c>
      <c r="E56" s="152">
        <v>0.5665</v>
      </c>
      <c r="F56" s="152">
        <v>0.61539999999999995</v>
      </c>
      <c r="G56" s="152">
        <v>0.74770000000000003</v>
      </c>
      <c r="H56" s="152">
        <v>0.97270000000000001</v>
      </c>
      <c r="I56" s="152"/>
      <c r="J56" s="213">
        <v>14</v>
      </c>
    </row>
    <row r="57" spans="1:10">
      <c r="A57" s="163">
        <v>18</v>
      </c>
      <c r="B57" s="152">
        <v>0.3175</v>
      </c>
      <c r="C57" s="152">
        <v>0.40079999999999999</v>
      </c>
      <c r="D57" s="152">
        <v>0.47220000000000001</v>
      </c>
      <c r="E57" s="152">
        <v>0.55010000000000003</v>
      </c>
      <c r="F57" s="152">
        <v>0.60019999999999996</v>
      </c>
      <c r="G57" s="152">
        <v>0.72809999999999997</v>
      </c>
      <c r="H57" s="152">
        <v>0.94359999999999999</v>
      </c>
      <c r="I57" s="152"/>
      <c r="J57" s="213">
        <v>15</v>
      </c>
    </row>
    <row r="58" spans="1:10">
      <c r="A58" s="163">
        <v>19</v>
      </c>
      <c r="B58" s="152">
        <v>0.30890000000000001</v>
      </c>
      <c r="C58" s="152">
        <v>0.39129999999999998</v>
      </c>
      <c r="D58" s="152">
        <v>0.46050000000000002</v>
      </c>
      <c r="E58" s="152">
        <v>0.53539999999999999</v>
      </c>
      <c r="F58" s="152">
        <v>0.58389999999999997</v>
      </c>
      <c r="G58" s="152">
        <v>0.71199999999999997</v>
      </c>
      <c r="H58" s="152">
        <v>0.91700000000000004</v>
      </c>
      <c r="I58" s="152">
        <v>1</v>
      </c>
      <c r="J58" s="213">
        <v>16</v>
      </c>
    </row>
    <row r="59" spans="1:10">
      <c r="A59" s="163">
        <v>20</v>
      </c>
      <c r="B59" s="152">
        <v>0.2994</v>
      </c>
      <c r="C59" s="152">
        <v>0.38019999999999998</v>
      </c>
      <c r="D59" s="152">
        <v>0.44740000000000002</v>
      </c>
      <c r="E59" s="152">
        <v>0.52039999999999997</v>
      </c>
      <c r="F59" s="152">
        <v>0.5696</v>
      </c>
      <c r="G59" s="152">
        <v>0.69579999999999997</v>
      </c>
      <c r="H59" s="152">
        <v>0.89259999999999995</v>
      </c>
      <c r="I59" s="152">
        <v>0.99919999999999998</v>
      </c>
      <c r="J59" s="213">
        <v>17</v>
      </c>
    </row>
    <row r="60" spans="1:10">
      <c r="A60" s="163">
        <v>21</v>
      </c>
      <c r="B60" s="152">
        <v>0.2918</v>
      </c>
      <c r="C60" s="152">
        <v>0.36670000000000003</v>
      </c>
      <c r="D60" s="152">
        <v>0.43459999999999999</v>
      </c>
      <c r="E60" s="152">
        <v>0.50760000000000005</v>
      </c>
      <c r="F60" s="152">
        <v>0.55579999999999996</v>
      </c>
      <c r="G60" s="152">
        <v>0.68069999999999997</v>
      </c>
      <c r="H60" s="152">
        <v>0.87</v>
      </c>
      <c r="I60" s="152">
        <v>0.98780000000000001</v>
      </c>
      <c r="J60" s="213">
        <v>18</v>
      </c>
    </row>
    <row r="61" spans="1:10">
      <c r="A61" s="163">
        <v>22</v>
      </c>
      <c r="B61" s="152">
        <v>0.28439999999999999</v>
      </c>
      <c r="C61" s="152">
        <v>0.36149999999999999</v>
      </c>
      <c r="D61" s="152">
        <v>0.4249</v>
      </c>
      <c r="E61" s="152">
        <v>0.49580000000000002</v>
      </c>
      <c r="F61" s="152">
        <v>0.54430000000000001</v>
      </c>
      <c r="G61" s="152">
        <v>0.66679999999999995</v>
      </c>
      <c r="H61" s="152">
        <v>0.84899999999999998</v>
      </c>
      <c r="I61" s="152">
        <v>0.96389999999999998</v>
      </c>
      <c r="J61" s="213">
        <v>19</v>
      </c>
    </row>
    <row r="62" spans="1:10">
      <c r="A62" s="163">
        <v>23</v>
      </c>
      <c r="B62" s="152">
        <v>0.27760000000000001</v>
      </c>
      <c r="C62" s="152">
        <v>0.35310000000000002</v>
      </c>
      <c r="D62" s="152">
        <v>0.4153</v>
      </c>
      <c r="E62" s="152">
        <v>0.48630000000000001</v>
      </c>
      <c r="F62" s="152">
        <v>0.53249999999999997</v>
      </c>
      <c r="G62" s="152">
        <v>0.65429999999999999</v>
      </c>
      <c r="H62" s="152">
        <v>0.82950000000000002</v>
      </c>
      <c r="I62" s="152">
        <v>0.94179999999999997</v>
      </c>
      <c r="J62" s="213">
        <v>20</v>
      </c>
    </row>
    <row r="63" spans="1:10">
      <c r="A63" s="163">
        <v>24</v>
      </c>
      <c r="B63" s="152">
        <v>0.27110000000000001</v>
      </c>
      <c r="C63" s="152">
        <v>0.34379999999999999</v>
      </c>
      <c r="D63" s="152">
        <v>0.40620000000000001</v>
      </c>
      <c r="E63" s="152">
        <v>0.47570000000000001</v>
      </c>
      <c r="F63" s="152">
        <v>0.52059999999999995</v>
      </c>
      <c r="G63" s="152">
        <v>0.64249999999999996</v>
      </c>
      <c r="H63" s="152">
        <v>0.81130000000000002</v>
      </c>
      <c r="I63" s="152">
        <v>0.92110000000000003</v>
      </c>
      <c r="J63" s="213">
        <v>21</v>
      </c>
    </row>
    <row r="64" spans="1:10">
      <c r="A64" s="163">
        <v>25</v>
      </c>
      <c r="B64" s="152">
        <v>0.26529999999999998</v>
      </c>
      <c r="C64" s="152">
        <v>0.33679999999999999</v>
      </c>
      <c r="D64" s="152">
        <v>0.39800000000000002</v>
      </c>
      <c r="E64" s="152">
        <v>0.46589999999999998</v>
      </c>
      <c r="F64" s="152">
        <v>0.51139999999999997</v>
      </c>
      <c r="G64" s="152">
        <v>0.63039999999999996</v>
      </c>
      <c r="H64" s="152">
        <v>0.79420000000000002</v>
      </c>
      <c r="I64" s="152">
        <v>0.90169999999999995</v>
      </c>
      <c r="J64" s="213">
        <v>22</v>
      </c>
    </row>
    <row r="65" spans="1:10">
      <c r="A65" s="163">
        <v>26</v>
      </c>
      <c r="B65" s="152">
        <v>0.25869999999999999</v>
      </c>
      <c r="C65" s="152">
        <v>0.33069999999999999</v>
      </c>
      <c r="D65" s="152">
        <v>0.39029999999999998</v>
      </c>
      <c r="E65" s="152">
        <v>0.45729999999999998</v>
      </c>
      <c r="F65" s="152">
        <v>0.50119999999999998</v>
      </c>
      <c r="G65" s="152">
        <v>0.61870000000000003</v>
      </c>
      <c r="H65" s="152">
        <v>0.77810000000000001</v>
      </c>
      <c r="I65" s="152">
        <v>0.88349999999999995</v>
      </c>
      <c r="J65" s="213">
        <v>23</v>
      </c>
    </row>
    <row r="66" spans="1:10">
      <c r="A66" s="163">
        <v>27</v>
      </c>
      <c r="B66" s="152">
        <v>0.25530000000000003</v>
      </c>
      <c r="C66" s="152">
        <v>0.32379999999999998</v>
      </c>
      <c r="D66" s="152">
        <v>0.38159999999999999</v>
      </c>
      <c r="E66" s="152">
        <v>0.4481</v>
      </c>
      <c r="F66" s="152">
        <v>0.4909</v>
      </c>
      <c r="G66" s="152">
        <v>0.60840000000000005</v>
      </c>
      <c r="H66" s="152">
        <v>0.76300000000000001</v>
      </c>
      <c r="I66" s="152">
        <v>0.86629999999999996</v>
      </c>
      <c r="J66" s="213">
        <v>24</v>
      </c>
    </row>
    <row r="67" spans="1:10">
      <c r="A67" s="163">
        <v>28</v>
      </c>
      <c r="B67" s="152">
        <v>0.25480000000000003</v>
      </c>
      <c r="C67" s="152">
        <v>0.31740000000000002</v>
      </c>
      <c r="D67" s="152">
        <v>0.37480000000000002</v>
      </c>
      <c r="E67" s="152">
        <v>0.44019999999999998</v>
      </c>
      <c r="F67" s="152">
        <v>0.48330000000000001</v>
      </c>
      <c r="G67" s="152">
        <v>0.59760000000000002</v>
      </c>
      <c r="H67" s="152">
        <v>0.74880000000000002</v>
      </c>
      <c r="I67" s="152">
        <v>0.85009999999999997</v>
      </c>
      <c r="J67" s="213">
        <v>25</v>
      </c>
    </row>
    <row r="68" spans="1:10">
      <c r="A68" s="163">
        <v>29</v>
      </c>
      <c r="B68" s="152">
        <v>0.24540000000000001</v>
      </c>
      <c r="C68" s="152">
        <v>0.31169999999999998</v>
      </c>
      <c r="D68" s="152">
        <v>0.36770000000000003</v>
      </c>
      <c r="E68" s="152">
        <v>0.4335</v>
      </c>
      <c r="F68" s="152">
        <v>0.4748</v>
      </c>
      <c r="G68" s="152">
        <v>0.58919999999999995</v>
      </c>
      <c r="H68" s="152">
        <v>0.73529999999999995</v>
      </c>
      <c r="I68" s="152">
        <v>0.83479999999999999</v>
      </c>
      <c r="J68" s="213">
        <v>26</v>
      </c>
    </row>
    <row r="69" spans="1:10">
      <c r="A69" s="163">
        <v>30</v>
      </c>
      <c r="B69" s="152">
        <v>0.23980000000000001</v>
      </c>
      <c r="C69" s="152">
        <v>0.30620000000000003</v>
      </c>
      <c r="D69" s="152">
        <v>0.3624</v>
      </c>
      <c r="E69" s="152">
        <v>0.4254</v>
      </c>
      <c r="F69" s="152">
        <v>0.46689999999999998</v>
      </c>
      <c r="G69" s="152">
        <v>0.58020000000000005</v>
      </c>
      <c r="H69" s="152">
        <v>0.72250000000000003</v>
      </c>
      <c r="I69" s="152">
        <v>0.82030000000000003</v>
      </c>
      <c r="J69" s="213">
        <v>27</v>
      </c>
    </row>
    <row r="70" spans="1:10">
      <c r="A70" s="163">
        <v>31</v>
      </c>
      <c r="B70" s="152">
        <v>0.2366</v>
      </c>
      <c r="C70" s="152">
        <v>0.3009</v>
      </c>
      <c r="D70" s="152">
        <v>0.35620000000000002</v>
      </c>
      <c r="E70" s="152">
        <v>0.41830000000000001</v>
      </c>
      <c r="F70" s="152">
        <v>0.4587</v>
      </c>
      <c r="G70" s="152">
        <v>0.5706</v>
      </c>
      <c r="H70" s="152">
        <v>0.71030000000000004</v>
      </c>
      <c r="I70" s="152">
        <v>0.80649999999999999</v>
      </c>
      <c r="J70" s="213">
        <v>28</v>
      </c>
    </row>
    <row r="71" spans="1:10">
      <c r="A71" s="163">
        <v>32</v>
      </c>
      <c r="B71" s="152">
        <v>0.23180000000000001</v>
      </c>
      <c r="C71" s="152">
        <v>0.29609999999999997</v>
      </c>
      <c r="D71" s="152">
        <v>0.35010000000000002</v>
      </c>
      <c r="E71" s="152">
        <v>0.41249999999999998</v>
      </c>
      <c r="F71" s="152">
        <v>0.45179999999999998</v>
      </c>
      <c r="G71" s="152">
        <v>0.56310000000000004</v>
      </c>
      <c r="H71" s="152">
        <v>0.69879999999999998</v>
      </c>
      <c r="I71" s="152">
        <v>0.79339999999999999</v>
      </c>
      <c r="J71" s="213">
        <v>29</v>
      </c>
    </row>
    <row r="72" spans="1:10">
      <c r="A72" s="163">
        <v>33</v>
      </c>
      <c r="B72" s="152">
        <v>0.2296</v>
      </c>
      <c r="C72" s="152">
        <v>0.29099999999999998</v>
      </c>
      <c r="D72" s="152">
        <v>0.34470000000000001</v>
      </c>
      <c r="E72" s="152">
        <v>0.40479999999999999</v>
      </c>
      <c r="F72" s="152">
        <v>0.4461</v>
      </c>
      <c r="G72" s="152">
        <v>0.55389999999999995</v>
      </c>
      <c r="H72" s="152">
        <v>0.68779999999999997</v>
      </c>
      <c r="I72" s="152">
        <v>0.78090000000000004</v>
      </c>
      <c r="J72" s="213">
        <v>30</v>
      </c>
    </row>
    <row r="73" spans="1:10">
      <c r="A73" s="163">
        <v>34</v>
      </c>
      <c r="B73" s="152">
        <v>0.2248</v>
      </c>
      <c r="C73" s="152">
        <v>0.2873</v>
      </c>
      <c r="D73" s="152">
        <v>0.34029999999999999</v>
      </c>
      <c r="E73" s="152">
        <v>0.39910000000000001</v>
      </c>
      <c r="F73" s="152">
        <v>0.43880000000000002</v>
      </c>
      <c r="G73" s="152">
        <v>0.54749999999999999</v>
      </c>
      <c r="H73" s="152">
        <v>0.67730000000000001</v>
      </c>
      <c r="I73" s="152">
        <v>0.76900000000000002</v>
      </c>
      <c r="J73" s="213">
        <v>31</v>
      </c>
    </row>
    <row r="74" spans="1:10">
      <c r="A74" s="163">
        <v>35</v>
      </c>
      <c r="B74" s="152">
        <v>0.22239999999999999</v>
      </c>
      <c r="C74" s="152">
        <v>0.2828</v>
      </c>
      <c r="D74" s="152">
        <v>0.33479999999999999</v>
      </c>
      <c r="E74" s="152">
        <v>0.39369999999999999</v>
      </c>
      <c r="F74" s="152">
        <v>0.4335</v>
      </c>
      <c r="G74" s="152">
        <v>0.53879999999999995</v>
      </c>
      <c r="H74" s="152">
        <v>0.66720000000000002</v>
      </c>
      <c r="I74" s="152">
        <v>0.75760000000000005</v>
      </c>
      <c r="J74" s="213">
        <v>32</v>
      </c>
    </row>
    <row r="75" spans="1:10">
      <c r="A75" s="163">
        <v>36</v>
      </c>
      <c r="B75" s="152">
        <v>0.21870000000000001</v>
      </c>
      <c r="C75" s="152">
        <v>0.27879999999999999</v>
      </c>
      <c r="D75" s="152">
        <v>0.33050000000000002</v>
      </c>
      <c r="E75" s="152">
        <v>0.38819999999999999</v>
      </c>
      <c r="F75" s="152">
        <v>0.42670000000000002</v>
      </c>
      <c r="G75" s="152">
        <v>0.53320000000000001</v>
      </c>
      <c r="H75" s="152">
        <v>0.65759999999999996</v>
      </c>
      <c r="I75" s="152">
        <v>0.74670000000000003</v>
      </c>
      <c r="J75" s="213">
        <v>33</v>
      </c>
    </row>
    <row r="76" spans="1:10">
      <c r="A76" s="163">
        <v>37</v>
      </c>
      <c r="B76" s="152">
        <v>0.2165</v>
      </c>
      <c r="C76" s="152">
        <v>0.27529999999999999</v>
      </c>
      <c r="D76" s="152">
        <v>0.32490000000000002</v>
      </c>
      <c r="E76" s="152">
        <v>0.38290000000000002</v>
      </c>
      <c r="F76" s="152">
        <v>0.4214</v>
      </c>
      <c r="G76" s="152">
        <v>0.52580000000000005</v>
      </c>
      <c r="H76" s="152">
        <v>0.64839999999999998</v>
      </c>
      <c r="I76" s="152">
        <v>0.73619999999999997</v>
      </c>
      <c r="J76" s="213">
        <v>34</v>
      </c>
    </row>
    <row r="77" spans="1:10">
      <c r="A77" s="163">
        <v>38</v>
      </c>
      <c r="B77" s="152">
        <v>0.21240000000000001</v>
      </c>
      <c r="C77" s="152">
        <v>0.27139999999999997</v>
      </c>
      <c r="D77" s="152">
        <v>0.32140000000000002</v>
      </c>
      <c r="E77" s="152">
        <v>0.37790000000000001</v>
      </c>
      <c r="F77" s="152">
        <v>0.4153</v>
      </c>
      <c r="G77" s="152">
        <v>0.51890000000000003</v>
      </c>
      <c r="H77" s="152">
        <v>0.63959999999999995</v>
      </c>
      <c r="I77" s="152">
        <v>0.72619999999999996</v>
      </c>
      <c r="J77" s="213">
        <v>35</v>
      </c>
    </row>
    <row r="78" spans="1:10">
      <c r="A78" s="163">
        <v>39</v>
      </c>
      <c r="B78" s="152">
        <v>0.2089</v>
      </c>
      <c r="C78" s="152">
        <v>0.26729999999999998</v>
      </c>
      <c r="D78" s="152">
        <v>0.31719999999999998</v>
      </c>
      <c r="E78" s="152">
        <v>0.37330000000000002</v>
      </c>
      <c r="F78" s="152">
        <v>0.40970000000000001</v>
      </c>
      <c r="G78" s="152">
        <v>0.51339999999999997</v>
      </c>
      <c r="H78" s="152">
        <v>0.63119999999999998</v>
      </c>
      <c r="I78" s="152">
        <v>0.71660000000000001</v>
      </c>
      <c r="J78" s="213">
        <v>36</v>
      </c>
    </row>
    <row r="79" spans="1:10">
      <c r="A79" s="163">
        <v>40</v>
      </c>
      <c r="B79" s="152">
        <v>0.20680000000000001</v>
      </c>
      <c r="C79" s="152">
        <v>0.26379999999999998</v>
      </c>
      <c r="D79" s="152">
        <v>0.3135</v>
      </c>
      <c r="E79" s="152">
        <v>0.3679</v>
      </c>
      <c r="F79" s="152">
        <v>0.4052</v>
      </c>
      <c r="G79" s="152">
        <v>0.50739999999999996</v>
      </c>
      <c r="H79" s="152">
        <v>0.623</v>
      </c>
      <c r="I79" s="152">
        <v>0.70730000000000004</v>
      </c>
      <c r="J79" s="213">
        <v>37</v>
      </c>
    </row>
    <row r="80" spans="1:10">
      <c r="A80" s="163">
        <v>50</v>
      </c>
      <c r="B80" s="152">
        <v>0.1845</v>
      </c>
      <c r="C80" s="152">
        <v>0.23549999999999999</v>
      </c>
      <c r="D80" s="152">
        <v>0.2787</v>
      </c>
      <c r="E80" s="152">
        <v>0.3291</v>
      </c>
      <c r="F80" s="152">
        <v>0.36280000000000001</v>
      </c>
      <c r="G80" s="152">
        <v>0.45629999999999998</v>
      </c>
      <c r="H80" s="152">
        <v>0.55579999999999996</v>
      </c>
      <c r="I80" s="152">
        <v>0.63109999999999999</v>
      </c>
      <c r="J80" s="213">
        <v>38</v>
      </c>
    </row>
    <row r="81" spans="1:10">
      <c r="A81" s="163">
        <v>60</v>
      </c>
      <c r="B81" s="152">
        <v>0.16769999999999999</v>
      </c>
      <c r="C81" s="152">
        <v>0.21360000000000001</v>
      </c>
      <c r="D81" s="152">
        <v>0.25540000000000002</v>
      </c>
      <c r="E81" s="152">
        <v>0.29980000000000001</v>
      </c>
      <c r="F81" s="152">
        <v>0.33150000000000002</v>
      </c>
      <c r="G81" s="152">
        <v>0.41789999999999999</v>
      </c>
      <c r="H81" s="152">
        <v>0.50649999999999995</v>
      </c>
      <c r="I81" s="152">
        <v>0.57509999999999994</v>
      </c>
      <c r="J81" s="213">
        <v>39</v>
      </c>
    </row>
    <row r="82" spans="1:10">
      <c r="A82" s="163">
        <v>70</v>
      </c>
      <c r="B82" s="152">
        <v>0.15529999999999999</v>
      </c>
      <c r="C82" s="152">
        <v>0.1983</v>
      </c>
      <c r="D82" s="152">
        <v>0.23519999999999999</v>
      </c>
      <c r="E82" s="152">
        <v>0.27760000000000001</v>
      </c>
      <c r="F82" s="152">
        <v>0.30740000000000001</v>
      </c>
      <c r="G82" s="152">
        <v>0.38840000000000002</v>
      </c>
      <c r="H82" s="152">
        <v>0.46839999999999998</v>
      </c>
      <c r="I82" s="152">
        <v>0.53180000000000005</v>
      </c>
      <c r="J82" s="213">
        <v>40</v>
      </c>
    </row>
    <row r="83" spans="1:10">
      <c r="A83" s="163">
        <v>80</v>
      </c>
      <c r="B83" s="152">
        <v>0.14419999999999999</v>
      </c>
      <c r="C83" s="152">
        <v>0.18509999999999999</v>
      </c>
      <c r="D83" s="152">
        <v>0.2205</v>
      </c>
      <c r="E83" s="152">
        <v>0.26169999999999999</v>
      </c>
      <c r="F83" s="152">
        <v>0.2898</v>
      </c>
      <c r="G83" s="152">
        <v>0.37019999999999997</v>
      </c>
      <c r="H83" s="152">
        <v>0.43769999999999998</v>
      </c>
      <c r="I83" s="152">
        <v>0.497</v>
      </c>
      <c r="J83" s="213">
        <v>41</v>
      </c>
    </row>
    <row r="84" spans="1:10">
      <c r="A84" s="163">
        <v>90</v>
      </c>
      <c r="B84" s="152">
        <v>0.1358</v>
      </c>
      <c r="C84" s="152">
        <v>0.1744</v>
      </c>
      <c r="D84" s="152">
        <v>0.20780000000000001</v>
      </c>
      <c r="E84" s="152">
        <v>0.24660000000000001</v>
      </c>
      <c r="F84" s="152">
        <v>0.27300000000000002</v>
      </c>
      <c r="G84" s="152">
        <v>0.3488</v>
      </c>
      <c r="H84" s="152">
        <v>0.41239999999999999</v>
      </c>
      <c r="I84" s="152">
        <v>0.46820000000000001</v>
      </c>
      <c r="J84" s="213">
        <v>42</v>
      </c>
    </row>
    <row r="85" spans="1:10">
      <c r="A85" s="163">
        <v>100</v>
      </c>
      <c r="B85" s="152">
        <v>0.1288</v>
      </c>
      <c r="C85" s="152">
        <v>0.1653</v>
      </c>
      <c r="D85" s="152">
        <v>0.19700000000000001</v>
      </c>
      <c r="E85" s="152">
        <v>0.23380000000000001</v>
      </c>
      <c r="F85" s="152">
        <v>0.25890000000000002</v>
      </c>
      <c r="G85" s="152">
        <v>0.33069999999999999</v>
      </c>
      <c r="H85" s="152">
        <v>0.39100000000000001</v>
      </c>
      <c r="I85" s="152">
        <v>0.44400000000000001</v>
      </c>
      <c r="J85" s="213">
        <v>43</v>
      </c>
    </row>
    <row r="86" spans="1:10">
      <c r="A86" s="163">
        <v>200</v>
      </c>
      <c r="B86" s="152">
        <v>9.0800000000000006E-2</v>
      </c>
      <c r="C86" s="152">
        <v>0.1166</v>
      </c>
      <c r="D86" s="152">
        <v>0.1389</v>
      </c>
      <c r="E86" s="152">
        <v>0.16489999999999999</v>
      </c>
      <c r="F86" s="152">
        <v>0.18260000000000001</v>
      </c>
      <c r="G86" s="152">
        <v>0.23330000000000001</v>
      </c>
      <c r="H86" s="152">
        <v>0.27579999999999999</v>
      </c>
      <c r="I86" s="152">
        <v>0.31309999999999999</v>
      </c>
      <c r="J86" s="213">
        <v>44</v>
      </c>
    </row>
    <row r="87" spans="1:10">
      <c r="A87" s="163">
        <v>300</v>
      </c>
      <c r="B87" s="152">
        <v>7.4099999999999999E-2</v>
      </c>
      <c r="C87" s="152">
        <v>9.5100000000000004E-2</v>
      </c>
      <c r="D87" s="152">
        <v>0.1133</v>
      </c>
      <c r="E87" s="152">
        <v>0.13450000000000001</v>
      </c>
      <c r="F87" s="152">
        <v>0.14899999999999999</v>
      </c>
      <c r="G87" s="152">
        <v>0.1903</v>
      </c>
      <c r="H87" s="152">
        <v>0.22500000000000001</v>
      </c>
      <c r="I87" s="152">
        <v>0.2555</v>
      </c>
      <c r="J87" s="213">
        <v>45</v>
      </c>
    </row>
    <row r="88" spans="1:10">
      <c r="A88" s="163">
        <v>400</v>
      </c>
      <c r="B88" s="152">
        <v>6.4199999999999993E-2</v>
      </c>
      <c r="C88" s="152">
        <v>8.2299999999999998E-2</v>
      </c>
      <c r="D88" s="152">
        <v>9.8100000000000007E-2</v>
      </c>
      <c r="E88" s="152">
        <v>0.11650000000000001</v>
      </c>
      <c r="F88" s="152">
        <v>0.129</v>
      </c>
      <c r="G88" s="152">
        <v>0.16470000000000001</v>
      </c>
      <c r="H88" s="152">
        <v>0.1948</v>
      </c>
      <c r="I88" s="152">
        <v>0.22109999999999999</v>
      </c>
      <c r="J88" s="213">
        <v>46</v>
      </c>
    </row>
    <row r="89" spans="1:10">
      <c r="A89" s="164">
        <v>500</v>
      </c>
      <c r="B89" s="156">
        <v>5.74E-2</v>
      </c>
      <c r="C89" s="156">
        <v>7.3599999999999999E-2</v>
      </c>
      <c r="D89" s="156">
        <v>8.77E-2</v>
      </c>
      <c r="E89" s="156">
        <v>0.1041</v>
      </c>
      <c r="F89" s="156">
        <v>0.1153</v>
      </c>
      <c r="G89" s="156">
        <v>0.14729999999999999</v>
      </c>
      <c r="H89" s="156">
        <v>0.17419999999999999</v>
      </c>
      <c r="I89" s="156">
        <v>0.19769999999999999</v>
      </c>
      <c r="J89" s="213">
        <v>47</v>
      </c>
    </row>
  </sheetData>
  <sheetProtection sheet="1" objects="1" scenarios="1"/>
  <mergeCells count="4">
    <mergeCell ref="B7:E7"/>
    <mergeCell ref="C2:F2"/>
    <mergeCell ref="C3:F3"/>
    <mergeCell ref="B41:I41"/>
  </mergeCells>
  <phoneticPr fontId="0" type="noConversion"/>
  <pageMargins left="0.78740157499999996" right="0.78740157499999996" top="0.984251969" bottom="0.984251969" header="0.4921259845" footer="0.4921259845"/>
  <headerFooter alignWithMargins="0"/>
  <drawing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E52"/>
  <sheetViews>
    <sheetView topLeftCell="A31" workbookViewId="0">
      <selection activeCell="C6" sqref="C6"/>
    </sheetView>
  </sheetViews>
  <sheetFormatPr baseColWidth="10" defaultRowHeight="13.2"/>
  <cols>
    <col min="1" max="1" width="19.109375" customWidth="1"/>
    <col min="2" max="3" width="18.44140625" customWidth="1"/>
    <col min="4" max="4" width="19.44140625" customWidth="1"/>
    <col min="5" max="5" width="18.44140625" customWidth="1"/>
  </cols>
  <sheetData>
    <row r="1" spans="1:3" ht="13.8">
      <c r="A1" s="34" t="s">
        <v>84</v>
      </c>
      <c r="B1" s="35"/>
      <c r="C1" s="35"/>
    </row>
    <row r="4" spans="1:3" ht="25.5" customHeight="1">
      <c r="A4" s="195" t="s">
        <v>82</v>
      </c>
      <c r="B4" s="196"/>
      <c r="C4" s="197"/>
    </row>
    <row r="5" spans="1:3">
      <c r="A5" s="33" t="s">
        <v>83</v>
      </c>
      <c r="B5" s="47" t="s">
        <v>86</v>
      </c>
      <c r="C5" s="46" t="s">
        <v>85</v>
      </c>
    </row>
    <row r="6" spans="1:3">
      <c r="A6" s="33">
        <v>6</v>
      </c>
      <c r="B6" s="47">
        <v>0</v>
      </c>
      <c r="C6" s="46">
        <v>2</v>
      </c>
    </row>
    <row r="7" spans="1:3">
      <c r="A7" s="33">
        <v>7</v>
      </c>
      <c r="B7" s="47">
        <v>2</v>
      </c>
      <c r="C7" s="46">
        <v>3</v>
      </c>
    </row>
    <row r="8" spans="1:3">
      <c r="A8" s="33">
        <v>8</v>
      </c>
      <c r="B8" s="47">
        <v>3</v>
      </c>
      <c r="C8" s="46">
        <v>5</v>
      </c>
    </row>
    <row r="9" spans="1:3">
      <c r="A9" s="33">
        <v>9</v>
      </c>
      <c r="B9" s="47">
        <v>5</v>
      </c>
      <c r="C9" s="46">
        <v>8</v>
      </c>
    </row>
    <row r="10" spans="1:3">
      <c r="A10" s="33">
        <v>10</v>
      </c>
      <c r="B10" s="47">
        <v>8</v>
      </c>
      <c r="C10" s="46">
        <v>10</v>
      </c>
    </row>
    <row r="11" spans="1:3">
      <c r="A11" s="33">
        <v>11</v>
      </c>
      <c r="B11" s="47">
        <v>10</v>
      </c>
      <c r="C11" s="46">
        <v>13</v>
      </c>
    </row>
    <row r="12" spans="1:3">
      <c r="A12" s="33">
        <v>12</v>
      </c>
      <c r="B12" s="47">
        <v>13</v>
      </c>
      <c r="C12" s="46">
        <v>17</v>
      </c>
    </row>
    <row r="13" spans="1:3">
      <c r="A13" s="33">
        <v>13</v>
      </c>
      <c r="B13" s="47">
        <v>17</v>
      </c>
      <c r="C13" s="46">
        <v>21</v>
      </c>
    </row>
    <row r="14" spans="1:3">
      <c r="A14" s="33">
        <v>14</v>
      </c>
      <c r="B14" s="47">
        <v>21</v>
      </c>
      <c r="C14" s="46">
        <v>25</v>
      </c>
    </row>
    <row r="15" spans="1:3">
      <c r="A15" s="33">
        <v>15</v>
      </c>
      <c r="B15" s="47">
        <v>25</v>
      </c>
      <c r="C15" s="46">
        <v>30</v>
      </c>
    </row>
    <row r="16" spans="1:3">
      <c r="A16" s="33">
        <v>16</v>
      </c>
      <c r="B16" s="47">
        <v>29</v>
      </c>
      <c r="C16" s="46">
        <v>35</v>
      </c>
    </row>
    <row r="17" spans="1:5">
      <c r="A17" s="33">
        <v>17</v>
      </c>
      <c r="B17" s="47">
        <v>34</v>
      </c>
      <c r="C17" s="46">
        <v>41</v>
      </c>
    </row>
    <row r="18" spans="1:5">
      <c r="A18" s="33">
        <v>18</v>
      </c>
      <c r="B18" s="47">
        <v>40</v>
      </c>
      <c r="C18" s="46">
        <v>47</v>
      </c>
    </row>
    <row r="19" spans="1:5">
      <c r="A19" s="33">
        <v>19</v>
      </c>
      <c r="B19" s="47">
        <v>46</v>
      </c>
      <c r="C19" s="46">
        <v>53</v>
      </c>
    </row>
    <row r="20" spans="1:5">
      <c r="A20" s="33">
        <v>20</v>
      </c>
      <c r="B20" s="47">
        <v>52</v>
      </c>
      <c r="C20" s="46">
        <v>60</v>
      </c>
    </row>
    <row r="21" spans="1:5">
      <c r="A21" s="33">
        <v>21</v>
      </c>
      <c r="B21" s="47">
        <v>58</v>
      </c>
      <c r="C21" s="46">
        <v>67</v>
      </c>
    </row>
    <row r="22" spans="1:5">
      <c r="A22" s="33">
        <v>22</v>
      </c>
      <c r="B22" s="47">
        <v>65</v>
      </c>
      <c r="C22" s="46">
        <v>75</v>
      </c>
    </row>
    <row r="23" spans="1:5">
      <c r="A23" s="33">
        <v>23</v>
      </c>
      <c r="B23" s="47">
        <v>73</v>
      </c>
      <c r="C23" s="46">
        <v>83</v>
      </c>
    </row>
    <row r="24" spans="1:5">
      <c r="A24" s="33">
        <v>24</v>
      </c>
      <c r="B24" s="47">
        <v>81</v>
      </c>
      <c r="C24" s="46">
        <v>91</v>
      </c>
    </row>
    <row r="25" spans="1:5">
      <c r="A25" s="33">
        <v>25</v>
      </c>
      <c r="B25" s="47">
        <v>89</v>
      </c>
      <c r="C25" s="46">
        <v>100</v>
      </c>
    </row>
    <row r="28" spans="1:5">
      <c r="A28" s="36" t="s">
        <v>87</v>
      </c>
    </row>
    <row r="30" spans="1:5">
      <c r="A30" s="4"/>
      <c r="B30" s="198" t="s">
        <v>2</v>
      </c>
      <c r="C30" s="199"/>
      <c r="D30" s="200"/>
    </row>
    <row r="31" spans="1:5">
      <c r="A31" s="3"/>
      <c r="B31" s="39">
        <v>2.5000000000000001E-2</v>
      </c>
      <c r="C31" s="40">
        <v>0.01</v>
      </c>
      <c r="D31" s="41">
        <v>5.0000000000000001E-3</v>
      </c>
      <c r="E31" s="42" t="s">
        <v>85</v>
      </c>
    </row>
    <row r="32" spans="1:5">
      <c r="A32" s="19" t="s">
        <v>34</v>
      </c>
      <c r="B32" s="43">
        <v>0.05</v>
      </c>
      <c r="C32" s="44">
        <v>0.02</v>
      </c>
      <c r="D32" s="43">
        <v>0.01</v>
      </c>
      <c r="E32" s="45" t="s">
        <v>86</v>
      </c>
    </row>
    <row r="33" spans="1:4">
      <c r="A33" s="37">
        <v>6</v>
      </c>
      <c r="B33" s="17">
        <v>0</v>
      </c>
      <c r="C33" s="17"/>
      <c r="D33" s="48"/>
    </row>
    <row r="34" spans="1:4">
      <c r="A34" s="37">
        <v>7</v>
      </c>
      <c r="B34" s="18">
        <v>2</v>
      </c>
      <c r="C34" s="18">
        <v>0</v>
      </c>
      <c r="D34" s="49"/>
    </row>
    <row r="35" spans="1:4">
      <c r="A35" s="37">
        <v>8</v>
      </c>
      <c r="B35" s="18">
        <v>4</v>
      </c>
      <c r="C35" s="18">
        <v>2</v>
      </c>
      <c r="D35" s="49">
        <v>0</v>
      </c>
    </row>
    <row r="36" spans="1:4">
      <c r="A36" s="37">
        <v>9</v>
      </c>
      <c r="B36" s="18">
        <v>6</v>
      </c>
      <c r="C36" s="18">
        <v>3</v>
      </c>
      <c r="D36" s="49">
        <v>2</v>
      </c>
    </row>
    <row r="37" spans="1:4">
      <c r="A37" s="37">
        <v>10</v>
      </c>
      <c r="B37" s="18">
        <v>8</v>
      </c>
      <c r="C37" s="18">
        <v>5</v>
      </c>
      <c r="D37" s="49">
        <v>3</v>
      </c>
    </row>
    <row r="38" spans="1:4">
      <c r="A38" s="37">
        <v>11</v>
      </c>
      <c r="B38" s="18">
        <v>11</v>
      </c>
      <c r="C38" s="18">
        <v>7</v>
      </c>
      <c r="D38" s="49">
        <v>5</v>
      </c>
    </row>
    <row r="39" spans="1:4">
      <c r="A39" s="37">
        <v>12</v>
      </c>
      <c r="B39" s="18">
        <v>14</v>
      </c>
      <c r="C39" s="18">
        <v>10</v>
      </c>
      <c r="D39" s="49">
        <v>7</v>
      </c>
    </row>
    <row r="40" spans="1:4">
      <c r="A40" s="37">
        <v>13</v>
      </c>
      <c r="B40" s="18">
        <v>17</v>
      </c>
      <c r="C40" s="18">
        <v>13</v>
      </c>
      <c r="D40" s="49">
        <v>10</v>
      </c>
    </row>
    <row r="41" spans="1:4">
      <c r="A41" s="37">
        <v>14</v>
      </c>
      <c r="B41" s="18">
        <v>21</v>
      </c>
      <c r="C41" s="18">
        <v>16</v>
      </c>
      <c r="D41" s="49">
        <v>13</v>
      </c>
    </row>
    <row r="42" spans="1:4">
      <c r="A42" s="37">
        <v>15</v>
      </c>
      <c r="B42" s="18">
        <v>25</v>
      </c>
      <c r="C42" s="18">
        <v>20</v>
      </c>
      <c r="D42" s="49">
        <v>16</v>
      </c>
    </row>
    <row r="43" spans="1:4">
      <c r="A43" s="37">
        <v>16</v>
      </c>
      <c r="B43" s="18">
        <v>30</v>
      </c>
      <c r="C43" s="18">
        <v>24</v>
      </c>
      <c r="D43" s="49">
        <v>20</v>
      </c>
    </row>
    <row r="44" spans="1:4">
      <c r="A44" s="37">
        <v>17</v>
      </c>
      <c r="B44" s="18">
        <v>35</v>
      </c>
      <c r="C44" s="18">
        <v>28</v>
      </c>
      <c r="D44" s="49">
        <v>23</v>
      </c>
    </row>
    <row r="45" spans="1:4">
      <c r="A45" s="37">
        <v>18</v>
      </c>
      <c r="B45" s="18">
        <v>40</v>
      </c>
      <c r="C45" s="18">
        <v>33</v>
      </c>
      <c r="D45" s="49">
        <v>28</v>
      </c>
    </row>
    <row r="46" spans="1:4">
      <c r="A46" s="37">
        <v>19</v>
      </c>
      <c r="B46" s="18">
        <v>46</v>
      </c>
      <c r="C46" s="18">
        <v>38</v>
      </c>
      <c r="D46" s="49">
        <v>32</v>
      </c>
    </row>
    <row r="47" spans="1:4">
      <c r="A47" s="37">
        <v>20</v>
      </c>
      <c r="B47" s="18">
        <v>52</v>
      </c>
      <c r="C47" s="18">
        <v>43</v>
      </c>
      <c r="D47" s="49">
        <v>38</v>
      </c>
    </row>
    <row r="48" spans="1:4">
      <c r="A48" s="37">
        <v>21</v>
      </c>
      <c r="B48" s="18">
        <v>59</v>
      </c>
      <c r="C48" s="18">
        <v>49</v>
      </c>
      <c r="D48" s="49">
        <v>43</v>
      </c>
    </row>
    <row r="49" spans="1:4">
      <c r="A49" s="37">
        <v>22</v>
      </c>
      <c r="B49" s="18">
        <v>66</v>
      </c>
      <c r="C49" s="18">
        <v>56</v>
      </c>
      <c r="D49" s="49">
        <v>49</v>
      </c>
    </row>
    <row r="50" spans="1:4">
      <c r="A50" s="37">
        <v>23</v>
      </c>
      <c r="B50" s="18">
        <v>73</v>
      </c>
      <c r="C50" s="18">
        <v>62</v>
      </c>
      <c r="D50" s="49">
        <v>55</v>
      </c>
    </row>
    <row r="51" spans="1:4">
      <c r="A51" s="37">
        <v>24</v>
      </c>
      <c r="B51" s="18">
        <v>81</v>
      </c>
      <c r="C51" s="18">
        <v>69</v>
      </c>
      <c r="D51" s="49">
        <v>61</v>
      </c>
    </row>
    <row r="52" spans="1:4">
      <c r="A52" s="38">
        <v>25</v>
      </c>
      <c r="B52" s="19">
        <v>89</v>
      </c>
      <c r="C52" s="19">
        <v>77</v>
      </c>
      <c r="D52" s="50">
        <v>68</v>
      </c>
    </row>
  </sheetData>
  <mergeCells count="2">
    <mergeCell ref="A4:C4"/>
    <mergeCell ref="B30:D30"/>
  </mergeCells>
  <phoneticPr fontId="12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Feuil3"/>
  <dimension ref="A2:O56"/>
  <sheetViews>
    <sheetView zoomScaleNormal="100" workbookViewId="0">
      <selection activeCell="I3" sqref="I3"/>
    </sheetView>
  </sheetViews>
  <sheetFormatPr baseColWidth="10" defaultRowHeight="13.2"/>
  <cols>
    <col min="1" max="1" width="11.5546875" style="53"/>
    <col min="2" max="2" width="7.109375" style="53" customWidth="1"/>
    <col min="3" max="16384" width="11.5546875" style="53"/>
  </cols>
  <sheetData>
    <row r="2" spans="1:15" ht="14.4">
      <c r="D2" s="201" t="s">
        <v>135</v>
      </c>
      <c r="E2" s="201"/>
      <c r="F2" s="201"/>
    </row>
    <row r="3" spans="1:15">
      <c r="A3" s="62"/>
      <c r="B3" s="69"/>
      <c r="C3" s="69"/>
      <c r="E3" s="69"/>
      <c r="F3" s="69"/>
      <c r="G3" s="69"/>
      <c r="H3" s="69"/>
      <c r="I3" s="107" t="s">
        <v>22</v>
      </c>
      <c r="J3" s="69"/>
      <c r="K3" s="69"/>
      <c r="L3" s="69"/>
      <c r="M3" s="69"/>
      <c r="N3" s="69"/>
      <c r="O3" s="69"/>
    </row>
    <row r="4" spans="1:15">
      <c r="A4" s="62"/>
      <c r="B4" s="69"/>
      <c r="C4" s="69"/>
      <c r="D4" s="69"/>
      <c r="E4" s="69"/>
      <c r="F4" s="69"/>
      <c r="G4" s="69"/>
      <c r="H4" s="69"/>
      <c r="J4" s="69"/>
      <c r="K4" s="69"/>
      <c r="L4" s="69"/>
      <c r="M4" s="69"/>
      <c r="N4" s="69"/>
      <c r="O4" s="69"/>
    </row>
    <row r="5" spans="1:15">
      <c r="A5" s="62"/>
      <c r="B5" s="69"/>
      <c r="C5" s="69"/>
      <c r="D5" s="69"/>
      <c r="E5" s="69"/>
      <c r="F5" s="69"/>
      <c r="G5" s="69"/>
      <c r="H5" s="69"/>
      <c r="I5" s="168" t="s">
        <v>133</v>
      </c>
      <c r="J5" s="177">
        <v>3.15</v>
      </c>
      <c r="K5" s="69"/>
      <c r="L5" s="69"/>
      <c r="M5" s="69"/>
      <c r="N5" s="69"/>
      <c r="O5" s="69"/>
    </row>
    <row r="6" spans="1:15">
      <c r="A6" s="169" t="s">
        <v>145</v>
      </c>
      <c r="B6" s="69"/>
      <c r="C6" s="69"/>
      <c r="D6" s="69"/>
      <c r="E6" s="69"/>
      <c r="F6" s="69"/>
      <c r="G6" s="69"/>
      <c r="H6" s="69"/>
      <c r="I6" s="104"/>
      <c r="J6" s="170"/>
      <c r="K6" s="69"/>
      <c r="L6" s="69"/>
      <c r="M6" s="69"/>
      <c r="N6" s="69"/>
      <c r="O6" s="69"/>
    </row>
    <row r="7" spans="1:15">
      <c r="A7" s="63" t="s">
        <v>4</v>
      </c>
      <c r="B7" s="69"/>
      <c r="C7" s="69"/>
      <c r="D7" s="69"/>
      <c r="E7" s="69"/>
      <c r="H7" s="69"/>
      <c r="I7" s="171" t="s">
        <v>5</v>
      </c>
      <c r="J7" s="212">
        <v>0.05</v>
      </c>
      <c r="K7" s="61">
        <f>J7</f>
        <v>0.05</v>
      </c>
      <c r="L7" s="69"/>
      <c r="M7" s="69"/>
      <c r="N7" s="69"/>
      <c r="O7" s="69"/>
    </row>
    <row r="8" spans="1:15">
      <c r="A8" s="169" t="s">
        <v>132</v>
      </c>
      <c r="B8" s="69"/>
      <c r="C8" s="69"/>
      <c r="D8" s="69"/>
      <c r="E8" s="69"/>
      <c r="H8" s="69"/>
      <c r="I8" s="171" t="s">
        <v>6</v>
      </c>
      <c r="J8" s="178">
        <v>38</v>
      </c>
      <c r="K8" s="61">
        <f>IF(J8&gt;30,VLOOKUP(J8,A14:O48,2),J8)</f>
        <v>30</v>
      </c>
      <c r="L8" s="69"/>
      <c r="M8" s="69"/>
      <c r="N8" s="69"/>
      <c r="O8" s="69"/>
    </row>
    <row r="9" spans="1:15">
      <c r="A9" s="69"/>
      <c r="B9" s="69"/>
      <c r="C9" s="69"/>
      <c r="D9" s="69"/>
      <c r="E9" s="69"/>
      <c r="I9" s="172" t="s">
        <v>134</v>
      </c>
      <c r="J9" s="173">
        <f>HLOOKUP(+K7,A14:N48,K8+1)</f>
        <v>2.0419999999999998</v>
      </c>
      <c r="K9" s="69"/>
      <c r="L9" s="69"/>
      <c r="M9" s="69"/>
      <c r="N9" s="69"/>
      <c r="O9" s="69"/>
    </row>
    <row r="10" spans="1:15">
      <c r="A10" s="69"/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</row>
    <row r="11" spans="1:15">
      <c r="A11" s="62"/>
      <c r="B11" s="69"/>
      <c r="C11" s="69"/>
      <c r="D11" s="69"/>
      <c r="E11" s="69"/>
      <c r="F11" s="69"/>
      <c r="G11" s="69"/>
      <c r="H11" s="69"/>
      <c r="I11" s="71" t="str">
        <f>IF(J5&gt;J9,"La différence est significative au seuil choisi","La différence n'est pas significative au seuil choisi")</f>
        <v>La différence est significative au seuil choisi</v>
      </c>
      <c r="J11" s="69"/>
      <c r="K11" s="69"/>
      <c r="L11" s="69"/>
      <c r="M11" s="69"/>
      <c r="N11" s="69"/>
      <c r="O11" s="69"/>
    </row>
    <row r="12" spans="1:15">
      <c r="A12" s="62"/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</row>
    <row r="13" spans="1:15" ht="13.8" thickBot="1">
      <c r="A13" s="69"/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</row>
    <row r="14" spans="1:15" ht="13.8" thickBot="1">
      <c r="A14" s="125" t="s">
        <v>1</v>
      </c>
      <c r="B14" s="125" t="s">
        <v>2</v>
      </c>
      <c r="C14" s="174">
        <v>0.01</v>
      </c>
      <c r="D14" s="174">
        <v>0.02</v>
      </c>
      <c r="E14" s="174">
        <v>0.05</v>
      </c>
      <c r="F14" s="174">
        <v>0.1</v>
      </c>
      <c r="G14" s="174">
        <v>0.2</v>
      </c>
      <c r="H14" s="174">
        <v>0.3</v>
      </c>
      <c r="I14" s="174">
        <v>0.4</v>
      </c>
      <c r="J14" s="174">
        <v>0.5</v>
      </c>
      <c r="K14" s="174">
        <v>0.6</v>
      </c>
      <c r="L14" s="174">
        <v>0.7</v>
      </c>
      <c r="M14" s="174">
        <v>0.8</v>
      </c>
      <c r="N14" s="174">
        <v>0.9</v>
      </c>
      <c r="O14" s="69"/>
    </row>
    <row r="15" spans="1:15">
      <c r="A15" s="175">
        <v>1</v>
      </c>
      <c r="B15" s="176">
        <v>1</v>
      </c>
      <c r="C15" s="129">
        <v>63.656999999999996</v>
      </c>
      <c r="D15" s="129">
        <v>31.821000000000002</v>
      </c>
      <c r="E15" s="129">
        <v>12.706</v>
      </c>
      <c r="F15" s="129">
        <v>6.3140000000000001</v>
      </c>
      <c r="G15" s="129">
        <v>3.0779999999999998</v>
      </c>
      <c r="H15" s="129">
        <v>1.9630000000000001</v>
      </c>
      <c r="I15" s="129">
        <v>1.3759999999999999</v>
      </c>
      <c r="J15" s="129">
        <v>1</v>
      </c>
      <c r="K15" s="129">
        <v>0.72699999999999998</v>
      </c>
      <c r="L15" s="129">
        <v>0.51</v>
      </c>
      <c r="M15" s="129">
        <v>0.32500000000000001</v>
      </c>
      <c r="N15" s="130">
        <v>0.158</v>
      </c>
      <c r="O15" s="69"/>
    </row>
    <row r="16" spans="1:15">
      <c r="A16" s="175">
        <v>2</v>
      </c>
      <c r="B16" s="176">
        <v>2</v>
      </c>
      <c r="C16" s="129">
        <v>9.9250000000000007</v>
      </c>
      <c r="D16" s="129">
        <v>6.9649999999999999</v>
      </c>
      <c r="E16" s="129">
        <v>4.3029999999999999</v>
      </c>
      <c r="F16" s="129">
        <v>2.92</v>
      </c>
      <c r="G16" s="129">
        <v>1.8859999999999999</v>
      </c>
      <c r="H16" s="129">
        <v>1.3859999999999999</v>
      </c>
      <c r="I16" s="129">
        <v>1.0609999999999999</v>
      </c>
      <c r="J16" s="129">
        <v>0.81599999999999995</v>
      </c>
      <c r="K16" s="129">
        <v>0.61699999999999999</v>
      </c>
      <c r="L16" s="129">
        <v>0.44500000000000001</v>
      </c>
      <c r="M16" s="129">
        <v>0.28899999999999998</v>
      </c>
      <c r="N16" s="130">
        <v>0.14199999999999999</v>
      </c>
      <c r="O16" s="69"/>
    </row>
    <row r="17" spans="1:15">
      <c r="A17" s="175">
        <v>3</v>
      </c>
      <c r="B17" s="176">
        <v>3</v>
      </c>
      <c r="C17" s="129">
        <v>5.8410000000000002</v>
      </c>
      <c r="D17" s="129">
        <v>4.5410000000000004</v>
      </c>
      <c r="E17" s="129">
        <v>3.1819999999999999</v>
      </c>
      <c r="F17" s="129">
        <v>2.3530000000000002</v>
      </c>
      <c r="G17" s="129">
        <v>1.6379999999999999</v>
      </c>
      <c r="H17" s="129">
        <v>1.25</v>
      </c>
      <c r="I17" s="129">
        <v>0.97799999999999998</v>
      </c>
      <c r="J17" s="129">
        <v>0.76500000000000001</v>
      </c>
      <c r="K17" s="129">
        <v>0.58399999999999996</v>
      </c>
      <c r="L17" s="129">
        <v>0.42399999999999999</v>
      </c>
      <c r="M17" s="129">
        <v>0.27700000000000002</v>
      </c>
      <c r="N17" s="130">
        <v>0.13700000000000001</v>
      </c>
      <c r="O17" s="69"/>
    </row>
    <row r="18" spans="1:15">
      <c r="A18" s="175">
        <v>4</v>
      </c>
      <c r="B18" s="176">
        <v>4</v>
      </c>
      <c r="C18" s="129">
        <v>4.6040000000000001</v>
      </c>
      <c r="D18" s="129">
        <v>3.7469999999999999</v>
      </c>
      <c r="E18" s="129">
        <v>2.7759999999999998</v>
      </c>
      <c r="F18" s="129">
        <v>2.1320000000000001</v>
      </c>
      <c r="G18" s="129">
        <v>1.5329999999999999</v>
      </c>
      <c r="H18" s="129">
        <v>1.19</v>
      </c>
      <c r="I18" s="129">
        <v>0.94099999999999995</v>
      </c>
      <c r="J18" s="129">
        <v>0.74099999999999999</v>
      </c>
      <c r="K18" s="129">
        <v>0.56899999999999995</v>
      </c>
      <c r="L18" s="129">
        <v>0.41399999999999998</v>
      </c>
      <c r="M18" s="129">
        <v>0.27100000000000002</v>
      </c>
      <c r="N18" s="130">
        <v>0.13400000000000001</v>
      </c>
      <c r="O18" s="69"/>
    </row>
    <row r="19" spans="1:15">
      <c r="A19" s="175">
        <v>5</v>
      </c>
      <c r="B19" s="176">
        <v>5</v>
      </c>
      <c r="C19" s="129">
        <v>4.032</v>
      </c>
      <c r="D19" s="129">
        <v>3.3650000000000002</v>
      </c>
      <c r="E19" s="129">
        <v>2.5710000000000002</v>
      </c>
      <c r="F19" s="129">
        <v>2.0150000000000001</v>
      </c>
      <c r="G19" s="129">
        <v>1.476</v>
      </c>
      <c r="H19" s="129">
        <v>1.1559999999999999</v>
      </c>
      <c r="I19" s="129">
        <v>0.92</v>
      </c>
      <c r="J19" s="129">
        <v>0.72699999999999998</v>
      </c>
      <c r="K19" s="129">
        <v>0.55900000000000005</v>
      </c>
      <c r="L19" s="129">
        <v>0.40799999999999997</v>
      </c>
      <c r="M19" s="129">
        <v>0.26700000000000002</v>
      </c>
      <c r="N19" s="130">
        <v>0.13200000000000001</v>
      </c>
      <c r="O19" s="69"/>
    </row>
    <row r="20" spans="1:15">
      <c r="A20" s="175">
        <v>6</v>
      </c>
      <c r="B20" s="176">
        <v>6</v>
      </c>
      <c r="C20" s="129">
        <v>3.7069999999999999</v>
      </c>
      <c r="D20" s="129">
        <v>3.1429999999999998</v>
      </c>
      <c r="E20" s="129">
        <v>2.4470000000000001</v>
      </c>
      <c r="F20" s="129">
        <v>1.9430000000000001</v>
      </c>
      <c r="G20" s="129">
        <v>1.44</v>
      </c>
      <c r="H20" s="129">
        <v>1.1339999999999999</v>
      </c>
      <c r="I20" s="129">
        <v>0.90600000000000003</v>
      </c>
      <c r="J20" s="129">
        <v>0.71799999999999997</v>
      </c>
      <c r="K20" s="129">
        <v>0.55300000000000005</v>
      </c>
      <c r="L20" s="129">
        <v>0.40400000000000003</v>
      </c>
      <c r="M20" s="129">
        <v>0.26500000000000001</v>
      </c>
      <c r="N20" s="130">
        <v>0.13100000000000001</v>
      </c>
      <c r="O20" s="69"/>
    </row>
    <row r="21" spans="1:15">
      <c r="A21" s="175">
        <v>7</v>
      </c>
      <c r="B21" s="176">
        <v>7</v>
      </c>
      <c r="C21" s="129">
        <v>3.4990000000000001</v>
      </c>
      <c r="D21" s="129">
        <v>2.9980000000000002</v>
      </c>
      <c r="E21" s="129">
        <v>2.3650000000000002</v>
      </c>
      <c r="F21" s="129">
        <v>1.895</v>
      </c>
      <c r="G21" s="129">
        <v>1.415</v>
      </c>
      <c r="H21" s="129">
        <v>1.119</v>
      </c>
      <c r="I21" s="129">
        <v>0.89600000000000002</v>
      </c>
      <c r="J21" s="129">
        <v>0.71099999999999997</v>
      </c>
      <c r="K21" s="129">
        <v>0.54900000000000004</v>
      </c>
      <c r="L21" s="129">
        <v>0.40200000000000002</v>
      </c>
      <c r="M21" s="129">
        <v>0.26300000000000001</v>
      </c>
      <c r="N21" s="130">
        <v>0.13</v>
      </c>
      <c r="O21" s="69"/>
    </row>
    <row r="22" spans="1:15">
      <c r="A22" s="175">
        <v>8</v>
      </c>
      <c r="B22" s="176">
        <v>8</v>
      </c>
      <c r="C22" s="129">
        <v>3.355</v>
      </c>
      <c r="D22" s="129">
        <v>2.8959999999999999</v>
      </c>
      <c r="E22" s="129">
        <v>2.306</v>
      </c>
      <c r="F22" s="129">
        <v>1.86</v>
      </c>
      <c r="G22" s="129">
        <v>1.397</v>
      </c>
      <c r="H22" s="129">
        <v>1.1080000000000001</v>
      </c>
      <c r="I22" s="129">
        <v>0.88900000000000001</v>
      </c>
      <c r="J22" s="129">
        <v>0.70599999999999996</v>
      </c>
      <c r="K22" s="129">
        <v>0.54600000000000004</v>
      </c>
      <c r="L22" s="129">
        <v>0.39900000000000002</v>
      </c>
      <c r="M22" s="129">
        <v>0.26200000000000001</v>
      </c>
      <c r="N22" s="130">
        <v>0.13</v>
      </c>
      <c r="O22" s="69"/>
    </row>
    <row r="23" spans="1:15">
      <c r="A23" s="175">
        <v>9</v>
      </c>
      <c r="B23" s="176">
        <v>9</v>
      </c>
      <c r="C23" s="129">
        <v>3.25</v>
      </c>
      <c r="D23" s="129">
        <v>2.8210000000000002</v>
      </c>
      <c r="E23" s="129">
        <v>2.262</v>
      </c>
      <c r="F23" s="129">
        <v>1.833</v>
      </c>
      <c r="G23" s="129">
        <v>1.383</v>
      </c>
      <c r="H23" s="129">
        <v>1.1000000000000001</v>
      </c>
      <c r="I23" s="129">
        <v>0.88300000000000001</v>
      </c>
      <c r="J23" s="129">
        <v>0.70299999999999996</v>
      </c>
      <c r="K23" s="129">
        <v>0.54300000000000004</v>
      </c>
      <c r="L23" s="129">
        <v>0.39800000000000002</v>
      </c>
      <c r="M23" s="129">
        <v>0.26100000000000001</v>
      </c>
      <c r="N23" s="130">
        <v>0.129</v>
      </c>
      <c r="O23" s="69"/>
    </row>
    <row r="24" spans="1:15">
      <c r="A24" s="175">
        <v>10</v>
      </c>
      <c r="B24" s="176">
        <v>10</v>
      </c>
      <c r="C24" s="129">
        <v>3.169</v>
      </c>
      <c r="D24" s="129">
        <v>2.7639999999999998</v>
      </c>
      <c r="E24" s="129">
        <v>2.2280000000000002</v>
      </c>
      <c r="F24" s="129">
        <v>1.8120000000000001</v>
      </c>
      <c r="G24" s="129">
        <v>1.3720000000000001</v>
      </c>
      <c r="H24" s="129">
        <v>1.093</v>
      </c>
      <c r="I24" s="129">
        <v>0.879</v>
      </c>
      <c r="J24" s="129">
        <v>0.7</v>
      </c>
      <c r="K24" s="129">
        <v>0.54200000000000004</v>
      </c>
      <c r="L24" s="129">
        <v>0.39700000000000002</v>
      </c>
      <c r="M24" s="129">
        <v>0.26</v>
      </c>
      <c r="N24" s="130">
        <v>0.129</v>
      </c>
      <c r="O24" s="69"/>
    </row>
    <row r="25" spans="1:15">
      <c r="A25" s="175">
        <v>11</v>
      </c>
      <c r="B25" s="176">
        <v>11</v>
      </c>
      <c r="C25" s="129">
        <v>3.1059999999999999</v>
      </c>
      <c r="D25" s="129">
        <v>2.718</v>
      </c>
      <c r="E25" s="129">
        <v>2.2010000000000001</v>
      </c>
      <c r="F25" s="129">
        <v>1.796</v>
      </c>
      <c r="G25" s="129">
        <v>1.363</v>
      </c>
      <c r="H25" s="129">
        <v>1.0880000000000001</v>
      </c>
      <c r="I25" s="129">
        <v>0.876</v>
      </c>
      <c r="J25" s="129">
        <v>0.69699999999999995</v>
      </c>
      <c r="K25" s="129">
        <v>0.54</v>
      </c>
      <c r="L25" s="129">
        <v>0.39600000000000002</v>
      </c>
      <c r="M25" s="129">
        <v>0.26</v>
      </c>
      <c r="N25" s="130">
        <v>0.129</v>
      </c>
      <c r="O25" s="69"/>
    </row>
    <row r="26" spans="1:15">
      <c r="A26" s="175">
        <v>12</v>
      </c>
      <c r="B26" s="176">
        <v>12</v>
      </c>
      <c r="C26" s="129">
        <v>3.0550000000000002</v>
      </c>
      <c r="D26" s="129">
        <v>2.681</v>
      </c>
      <c r="E26" s="129">
        <v>2.1789999999999998</v>
      </c>
      <c r="F26" s="129">
        <v>1.782</v>
      </c>
      <c r="G26" s="129">
        <v>1.3560000000000001</v>
      </c>
      <c r="H26" s="129">
        <v>1.083</v>
      </c>
      <c r="I26" s="129">
        <v>0.873</v>
      </c>
      <c r="J26" s="129">
        <v>0.69499999999999995</v>
      </c>
      <c r="K26" s="129">
        <v>0.53900000000000003</v>
      </c>
      <c r="L26" s="129">
        <v>0.39500000000000002</v>
      </c>
      <c r="M26" s="129">
        <v>0.25900000000000001</v>
      </c>
      <c r="N26" s="130">
        <v>0.128</v>
      </c>
      <c r="O26" s="69"/>
    </row>
    <row r="27" spans="1:15">
      <c r="A27" s="175">
        <v>13</v>
      </c>
      <c r="B27" s="176">
        <v>13</v>
      </c>
      <c r="C27" s="129">
        <v>3.012</v>
      </c>
      <c r="D27" s="129">
        <v>2.65</v>
      </c>
      <c r="E27" s="129">
        <v>2.16</v>
      </c>
      <c r="F27" s="129">
        <v>1.7709999999999999</v>
      </c>
      <c r="G27" s="129">
        <v>1.35</v>
      </c>
      <c r="H27" s="129">
        <v>1.079</v>
      </c>
      <c r="I27" s="129">
        <v>0.87</v>
      </c>
      <c r="J27" s="129">
        <v>0.69399999999999995</v>
      </c>
      <c r="K27" s="129">
        <v>0.53800000000000003</v>
      </c>
      <c r="L27" s="129">
        <v>0.39400000000000002</v>
      </c>
      <c r="M27" s="129">
        <v>0.25900000000000001</v>
      </c>
      <c r="N27" s="130">
        <v>0.128</v>
      </c>
      <c r="O27" s="69"/>
    </row>
    <row r="28" spans="1:15">
      <c r="A28" s="175">
        <v>14</v>
      </c>
      <c r="B28" s="176">
        <v>14</v>
      </c>
      <c r="C28" s="129">
        <v>2.9769999999999999</v>
      </c>
      <c r="D28" s="129">
        <v>2.6240000000000001</v>
      </c>
      <c r="E28" s="129">
        <v>2.145</v>
      </c>
      <c r="F28" s="129">
        <v>1.7609999999999999</v>
      </c>
      <c r="G28" s="129">
        <v>1.345</v>
      </c>
      <c r="H28" s="129">
        <v>1.0760000000000001</v>
      </c>
      <c r="I28" s="129">
        <v>0.86799999999999999</v>
      </c>
      <c r="J28" s="129">
        <v>0.69199999999999995</v>
      </c>
      <c r="K28" s="129">
        <v>0.53700000000000003</v>
      </c>
      <c r="L28" s="129">
        <v>0.39300000000000002</v>
      </c>
      <c r="M28" s="129">
        <v>0.25800000000000001</v>
      </c>
      <c r="N28" s="130">
        <v>0.128</v>
      </c>
      <c r="O28" s="69"/>
    </row>
    <row r="29" spans="1:15">
      <c r="A29" s="175">
        <v>15</v>
      </c>
      <c r="B29" s="176">
        <v>15</v>
      </c>
      <c r="C29" s="129">
        <v>2.9470000000000001</v>
      </c>
      <c r="D29" s="129">
        <v>2.6019999999999999</v>
      </c>
      <c r="E29" s="129">
        <v>2.1309999999999998</v>
      </c>
      <c r="F29" s="129">
        <v>1.7529999999999999</v>
      </c>
      <c r="G29" s="129">
        <v>1.341</v>
      </c>
      <c r="H29" s="129">
        <v>1.0740000000000001</v>
      </c>
      <c r="I29" s="129">
        <v>0.86599999999999999</v>
      </c>
      <c r="J29" s="129">
        <v>0.69099999999999995</v>
      </c>
      <c r="K29" s="129">
        <v>0.53600000000000003</v>
      </c>
      <c r="L29" s="129">
        <v>0.39300000000000002</v>
      </c>
      <c r="M29" s="129">
        <v>0.25800000000000001</v>
      </c>
      <c r="N29" s="130">
        <v>0.128</v>
      </c>
      <c r="O29" s="69"/>
    </row>
    <row r="30" spans="1:15">
      <c r="A30" s="175">
        <v>16</v>
      </c>
      <c r="B30" s="176">
        <v>16</v>
      </c>
      <c r="C30" s="129">
        <v>2.9209999999999998</v>
      </c>
      <c r="D30" s="129">
        <v>2.5830000000000002</v>
      </c>
      <c r="E30" s="129">
        <v>2.12</v>
      </c>
      <c r="F30" s="129">
        <v>1.746</v>
      </c>
      <c r="G30" s="129">
        <v>1.337</v>
      </c>
      <c r="H30" s="129">
        <v>1.071</v>
      </c>
      <c r="I30" s="129">
        <v>0.86499999999999999</v>
      </c>
      <c r="J30" s="129">
        <v>0.69</v>
      </c>
      <c r="K30" s="129">
        <v>0.53500000000000003</v>
      </c>
      <c r="L30" s="129">
        <v>0.39200000000000002</v>
      </c>
      <c r="M30" s="129">
        <v>0.25800000000000001</v>
      </c>
      <c r="N30" s="130">
        <v>0.128</v>
      </c>
      <c r="O30" s="69"/>
    </row>
    <row r="31" spans="1:15">
      <c r="A31" s="175">
        <v>17</v>
      </c>
      <c r="B31" s="176">
        <v>17</v>
      </c>
      <c r="C31" s="129">
        <v>2.8980000000000001</v>
      </c>
      <c r="D31" s="129">
        <v>2.5670000000000002</v>
      </c>
      <c r="E31" s="129">
        <v>2.11</v>
      </c>
      <c r="F31" s="129">
        <v>1.74</v>
      </c>
      <c r="G31" s="129">
        <v>1.333</v>
      </c>
      <c r="H31" s="129">
        <v>1.069</v>
      </c>
      <c r="I31" s="129">
        <v>0.86299999999999999</v>
      </c>
      <c r="J31" s="129">
        <v>0.68899999999999995</v>
      </c>
      <c r="K31" s="129">
        <v>0.53400000000000003</v>
      </c>
      <c r="L31" s="129">
        <v>0.39200000000000002</v>
      </c>
      <c r="M31" s="129">
        <v>0.25700000000000001</v>
      </c>
      <c r="N31" s="130">
        <v>0.128</v>
      </c>
      <c r="O31" s="69"/>
    </row>
    <row r="32" spans="1:15">
      <c r="A32" s="175">
        <v>18</v>
      </c>
      <c r="B32" s="176">
        <v>18</v>
      </c>
      <c r="C32" s="129">
        <v>2.8780000000000001</v>
      </c>
      <c r="D32" s="129">
        <v>2.552</v>
      </c>
      <c r="E32" s="129">
        <v>2.101</v>
      </c>
      <c r="F32" s="129">
        <v>1.734</v>
      </c>
      <c r="G32" s="129">
        <v>1.33</v>
      </c>
      <c r="H32" s="129">
        <v>1.0669999999999999</v>
      </c>
      <c r="I32" s="129">
        <v>0.86199999999999999</v>
      </c>
      <c r="J32" s="129">
        <v>0.68799999999999994</v>
      </c>
      <c r="K32" s="129">
        <v>0.53400000000000003</v>
      </c>
      <c r="L32" s="129">
        <v>0.39200000000000002</v>
      </c>
      <c r="M32" s="129">
        <v>0.25700000000000001</v>
      </c>
      <c r="N32" s="130">
        <v>0.127</v>
      </c>
      <c r="O32" s="69"/>
    </row>
    <row r="33" spans="1:15">
      <c r="A33" s="175">
        <v>19</v>
      </c>
      <c r="B33" s="176">
        <v>19</v>
      </c>
      <c r="C33" s="129">
        <v>2.8610000000000002</v>
      </c>
      <c r="D33" s="129">
        <v>2.5390000000000001</v>
      </c>
      <c r="E33" s="129">
        <v>2.093</v>
      </c>
      <c r="F33" s="129">
        <v>1.7290000000000001</v>
      </c>
      <c r="G33" s="129">
        <v>1.3280000000000001</v>
      </c>
      <c r="H33" s="129">
        <v>1.0660000000000001</v>
      </c>
      <c r="I33" s="129">
        <v>0.86099999999999999</v>
      </c>
      <c r="J33" s="129">
        <v>0.68799999999999994</v>
      </c>
      <c r="K33" s="129">
        <v>0.53300000000000003</v>
      </c>
      <c r="L33" s="129">
        <v>0.39100000000000001</v>
      </c>
      <c r="M33" s="129">
        <v>0.25700000000000001</v>
      </c>
      <c r="N33" s="130">
        <v>0.127</v>
      </c>
      <c r="O33" s="69"/>
    </row>
    <row r="34" spans="1:15">
      <c r="A34" s="175">
        <v>20</v>
      </c>
      <c r="B34" s="176">
        <v>20</v>
      </c>
      <c r="C34" s="129">
        <v>2.8450000000000002</v>
      </c>
      <c r="D34" s="129">
        <v>2.528</v>
      </c>
      <c r="E34" s="129">
        <v>2.0859999999999999</v>
      </c>
      <c r="F34" s="129">
        <v>1.7250000000000001</v>
      </c>
      <c r="G34" s="129">
        <v>1.325</v>
      </c>
      <c r="H34" s="129">
        <v>1.0640000000000001</v>
      </c>
      <c r="I34" s="129">
        <v>0.86</v>
      </c>
      <c r="J34" s="129">
        <v>0.68700000000000006</v>
      </c>
      <c r="K34" s="129">
        <v>0.53300000000000003</v>
      </c>
      <c r="L34" s="129">
        <v>0.39100000000000001</v>
      </c>
      <c r="M34" s="129">
        <v>0.25700000000000001</v>
      </c>
      <c r="N34" s="130">
        <v>0.127</v>
      </c>
      <c r="O34" s="69"/>
    </row>
    <row r="35" spans="1:15">
      <c r="A35" s="175">
        <v>21</v>
      </c>
      <c r="B35" s="176">
        <v>21</v>
      </c>
      <c r="C35" s="129">
        <v>2.831</v>
      </c>
      <c r="D35" s="129">
        <v>2.5179999999999998</v>
      </c>
      <c r="E35" s="129">
        <v>2.08</v>
      </c>
      <c r="F35" s="129">
        <v>1.7210000000000001</v>
      </c>
      <c r="G35" s="129">
        <v>1.323</v>
      </c>
      <c r="H35" s="129">
        <v>1.0629999999999999</v>
      </c>
      <c r="I35" s="129">
        <v>0.85899999999999999</v>
      </c>
      <c r="J35" s="129">
        <v>0.68600000000000005</v>
      </c>
      <c r="K35" s="129">
        <v>0.53200000000000003</v>
      </c>
      <c r="L35" s="129">
        <v>0.39100000000000001</v>
      </c>
      <c r="M35" s="129">
        <v>0.25700000000000001</v>
      </c>
      <c r="N35" s="130">
        <v>0.127</v>
      </c>
      <c r="O35" s="69"/>
    </row>
    <row r="36" spans="1:15">
      <c r="A36" s="175">
        <v>22</v>
      </c>
      <c r="B36" s="176">
        <v>22</v>
      </c>
      <c r="C36" s="129">
        <v>2.819</v>
      </c>
      <c r="D36" s="129">
        <v>2.508</v>
      </c>
      <c r="E36" s="129">
        <v>2.0739999999999998</v>
      </c>
      <c r="F36" s="129">
        <v>1.7170000000000001</v>
      </c>
      <c r="G36" s="129">
        <v>1.321</v>
      </c>
      <c r="H36" s="129">
        <v>1.0609999999999999</v>
      </c>
      <c r="I36" s="129">
        <v>0.85799999999999998</v>
      </c>
      <c r="J36" s="129">
        <v>0.68600000000000005</v>
      </c>
      <c r="K36" s="129">
        <v>0.53200000000000003</v>
      </c>
      <c r="L36" s="129">
        <v>0.39</v>
      </c>
      <c r="M36" s="129">
        <v>0.25600000000000001</v>
      </c>
      <c r="N36" s="130">
        <v>0.127</v>
      </c>
      <c r="O36" s="69"/>
    </row>
    <row r="37" spans="1:15">
      <c r="A37" s="175">
        <v>23</v>
      </c>
      <c r="B37" s="176">
        <v>23</v>
      </c>
      <c r="C37" s="129">
        <v>2.8069999999999999</v>
      </c>
      <c r="D37" s="129">
        <v>2.5</v>
      </c>
      <c r="E37" s="129">
        <v>2.069</v>
      </c>
      <c r="F37" s="129">
        <v>1.714</v>
      </c>
      <c r="G37" s="129">
        <v>1.319</v>
      </c>
      <c r="H37" s="129">
        <v>1.06</v>
      </c>
      <c r="I37" s="129">
        <v>0.85799999999999998</v>
      </c>
      <c r="J37" s="129">
        <v>0.68500000000000005</v>
      </c>
      <c r="K37" s="129">
        <v>0.53200000000000003</v>
      </c>
      <c r="L37" s="129">
        <v>0.39</v>
      </c>
      <c r="M37" s="129">
        <v>0.25600000000000001</v>
      </c>
      <c r="N37" s="130">
        <v>0.127</v>
      </c>
      <c r="O37" s="69"/>
    </row>
    <row r="38" spans="1:15">
      <c r="A38" s="175">
        <v>24</v>
      </c>
      <c r="B38" s="176">
        <v>24</v>
      </c>
      <c r="C38" s="129">
        <v>2.7970000000000002</v>
      </c>
      <c r="D38" s="129">
        <v>2.492</v>
      </c>
      <c r="E38" s="129">
        <v>2.0640000000000001</v>
      </c>
      <c r="F38" s="129">
        <v>1.7110000000000001</v>
      </c>
      <c r="G38" s="129">
        <v>1.3180000000000001</v>
      </c>
      <c r="H38" s="129">
        <v>1.0589999999999999</v>
      </c>
      <c r="I38" s="129">
        <v>0.85699999999999998</v>
      </c>
      <c r="J38" s="129">
        <v>0.68500000000000005</v>
      </c>
      <c r="K38" s="129">
        <v>0.53100000000000003</v>
      </c>
      <c r="L38" s="129">
        <v>0.39</v>
      </c>
      <c r="M38" s="129">
        <v>0.25600000000000001</v>
      </c>
      <c r="N38" s="130">
        <v>0.127</v>
      </c>
      <c r="O38" s="69"/>
    </row>
    <row r="39" spans="1:15">
      <c r="A39" s="175">
        <v>25</v>
      </c>
      <c r="B39" s="176">
        <v>25</v>
      </c>
      <c r="C39" s="129">
        <v>2.7869999999999999</v>
      </c>
      <c r="D39" s="129">
        <v>2.4849999999999999</v>
      </c>
      <c r="E39" s="129">
        <v>2.06</v>
      </c>
      <c r="F39" s="129">
        <v>1.708</v>
      </c>
      <c r="G39" s="129">
        <v>1.3160000000000001</v>
      </c>
      <c r="H39" s="129">
        <v>1.0580000000000001</v>
      </c>
      <c r="I39" s="129">
        <v>0.85599999999999998</v>
      </c>
      <c r="J39" s="129">
        <v>0.68400000000000005</v>
      </c>
      <c r="K39" s="129">
        <v>0.53100000000000003</v>
      </c>
      <c r="L39" s="129">
        <v>0.39</v>
      </c>
      <c r="M39" s="129">
        <v>0.25600000000000001</v>
      </c>
      <c r="N39" s="130">
        <v>0.127</v>
      </c>
      <c r="O39" s="69"/>
    </row>
    <row r="40" spans="1:15">
      <c r="A40" s="175">
        <v>26</v>
      </c>
      <c r="B40" s="176">
        <v>26</v>
      </c>
      <c r="C40" s="129">
        <v>2.7789999999999999</v>
      </c>
      <c r="D40" s="129">
        <v>2.4790000000000001</v>
      </c>
      <c r="E40" s="129">
        <v>2.056</v>
      </c>
      <c r="F40" s="129">
        <v>1.706</v>
      </c>
      <c r="G40" s="129">
        <v>1.3149999999999999</v>
      </c>
      <c r="H40" s="129">
        <v>1.0580000000000001</v>
      </c>
      <c r="I40" s="129">
        <v>0.85599999999999998</v>
      </c>
      <c r="J40" s="129">
        <v>0.68400000000000005</v>
      </c>
      <c r="K40" s="129">
        <v>0.53100000000000003</v>
      </c>
      <c r="L40" s="129">
        <v>0.39</v>
      </c>
      <c r="M40" s="129">
        <v>0.25600000000000001</v>
      </c>
      <c r="N40" s="130">
        <v>0.127</v>
      </c>
      <c r="O40" s="69"/>
    </row>
    <row r="41" spans="1:15">
      <c r="A41" s="175">
        <v>27</v>
      </c>
      <c r="B41" s="176">
        <v>27</v>
      </c>
      <c r="C41" s="129">
        <v>2.7709999999999999</v>
      </c>
      <c r="D41" s="129">
        <v>2.4729999999999999</v>
      </c>
      <c r="E41" s="129">
        <v>2.052</v>
      </c>
      <c r="F41" s="129">
        <v>1.7030000000000001</v>
      </c>
      <c r="G41" s="129">
        <v>1.3140000000000001</v>
      </c>
      <c r="H41" s="129">
        <v>1.0569999999999999</v>
      </c>
      <c r="I41" s="129">
        <v>0.85499999999999998</v>
      </c>
      <c r="J41" s="129">
        <v>0.68400000000000005</v>
      </c>
      <c r="K41" s="129">
        <v>0.53100000000000003</v>
      </c>
      <c r="L41" s="129">
        <v>0.38900000000000001</v>
      </c>
      <c r="M41" s="129">
        <v>0.25600000000000001</v>
      </c>
      <c r="N41" s="130">
        <v>0.127</v>
      </c>
      <c r="O41" s="69"/>
    </row>
    <row r="42" spans="1:15">
      <c r="A42" s="175">
        <v>28</v>
      </c>
      <c r="B42" s="176">
        <v>28</v>
      </c>
      <c r="C42" s="129">
        <v>2.7629999999999999</v>
      </c>
      <c r="D42" s="129">
        <v>2.4670000000000001</v>
      </c>
      <c r="E42" s="129">
        <v>2.048</v>
      </c>
      <c r="F42" s="129">
        <v>1.7010000000000001</v>
      </c>
      <c r="G42" s="129">
        <v>1.3129999999999999</v>
      </c>
      <c r="H42" s="129">
        <v>1.056</v>
      </c>
      <c r="I42" s="129">
        <v>0.85499999999999998</v>
      </c>
      <c r="J42" s="129">
        <v>0.68300000000000005</v>
      </c>
      <c r="K42" s="129">
        <v>0.53</v>
      </c>
      <c r="L42" s="129">
        <v>0.38900000000000001</v>
      </c>
      <c r="M42" s="129">
        <v>0.25600000000000001</v>
      </c>
      <c r="N42" s="130">
        <v>0.127</v>
      </c>
      <c r="O42" s="69"/>
    </row>
    <row r="43" spans="1:15">
      <c r="A43" s="175">
        <v>29</v>
      </c>
      <c r="B43" s="176">
        <v>29</v>
      </c>
      <c r="C43" s="129">
        <v>2.7559999999999998</v>
      </c>
      <c r="D43" s="129">
        <v>2.4620000000000002</v>
      </c>
      <c r="E43" s="129">
        <v>2.0449999999999999</v>
      </c>
      <c r="F43" s="129">
        <v>1.6990000000000001</v>
      </c>
      <c r="G43" s="129">
        <v>1.3109999999999999</v>
      </c>
      <c r="H43" s="129">
        <v>1.0549999999999999</v>
      </c>
      <c r="I43" s="129">
        <v>0.85399999999999998</v>
      </c>
      <c r="J43" s="129">
        <v>0.68300000000000005</v>
      </c>
      <c r="K43" s="129">
        <v>0.53</v>
      </c>
      <c r="L43" s="129">
        <v>0.38900000000000001</v>
      </c>
      <c r="M43" s="129">
        <v>0.25600000000000001</v>
      </c>
      <c r="N43" s="130">
        <v>0.127</v>
      </c>
      <c r="O43" s="69"/>
    </row>
    <row r="44" spans="1:15">
      <c r="A44" s="175">
        <v>30</v>
      </c>
      <c r="B44" s="176">
        <v>30</v>
      </c>
      <c r="C44" s="129">
        <v>2.75</v>
      </c>
      <c r="D44" s="129">
        <v>2.4569999999999999</v>
      </c>
      <c r="E44" s="129">
        <v>2.0419999999999998</v>
      </c>
      <c r="F44" s="129">
        <v>1.6970000000000001</v>
      </c>
      <c r="G44" s="129">
        <v>1.31</v>
      </c>
      <c r="H44" s="129">
        <v>1.0549999999999999</v>
      </c>
      <c r="I44" s="129">
        <v>0.85399999999999998</v>
      </c>
      <c r="J44" s="129">
        <v>0.68300000000000005</v>
      </c>
      <c r="K44" s="129">
        <v>0.53</v>
      </c>
      <c r="L44" s="129">
        <v>0.38900000000000001</v>
      </c>
      <c r="M44" s="129">
        <v>0.25600000000000001</v>
      </c>
      <c r="N44" s="130">
        <v>0.127</v>
      </c>
      <c r="O44" s="69"/>
    </row>
    <row r="45" spans="1:15">
      <c r="A45" s="175">
        <v>40</v>
      </c>
      <c r="B45" s="176">
        <v>31</v>
      </c>
      <c r="C45" s="129">
        <v>2.7040000000000002</v>
      </c>
      <c r="D45" s="129">
        <v>2.423</v>
      </c>
      <c r="E45" s="129">
        <v>2.0209999999999999</v>
      </c>
      <c r="F45" s="129">
        <v>1.6839999999999999</v>
      </c>
      <c r="G45" s="129">
        <v>1.3029999999999999</v>
      </c>
      <c r="H45" s="129">
        <v>1.05</v>
      </c>
      <c r="I45" s="129">
        <v>0.85099999999999998</v>
      </c>
      <c r="J45" s="129">
        <v>0.68100000000000005</v>
      </c>
      <c r="K45" s="129">
        <v>0.52900000000000003</v>
      </c>
      <c r="L45" s="129">
        <v>0.38800000000000001</v>
      </c>
      <c r="M45" s="129">
        <v>0.255</v>
      </c>
      <c r="N45" s="130">
        <v>0.126</v>
      </c>
      <c r="O45" s="69"/>
    </row>
    <row r="46" spans="1:15">
      <c r="A46" s="175">
        <v>80</v>
      </c>
      <c r="B46" s="176">
        <v>32</v>
      </c>
      <c r="C46" s="129">
        <v>2.66</v>
      </c>
      <c r="D46" s="129">
        <v>2.39</v>
      </c>
      <c r="E46" s="129">
        <v>2</v>
      </c>
      <c r="F46" s="129">
        <v>1.671</v>
      </c>
      <c r="G46" s="129">
        <v>1.296</v>
      </c>
      <c r="H46" s="129">
        <v>1.046</v>
      </c>
      <c r="I46" s="129">
        <v>0.84799999999999998</v>
      </c>
      <c r="J46" s="129">
        <v>0.67900000000000005</v>
      </c>
      <c r="K46" s="129">
        <v>0.52700000000000002</v>
      </c>
      <c r="L46" s="129">
        <v>0.38700000000000001</v>
      </c>
      <c r="M46" s="129">
        <v>0.254</v>
      </c>
      <c r="N46" s="130">
        <v>0.126</v>
      </c>
      <c r="O46" s="69"/>
    </row>
    <row r="47" spans="1:15">
      <c r="A47" s="175">
        <v>120</v>
      </c>
      <c r="B47" s="176">
        <v>33</v>
      </c>
      <c r="C47" s="129">
        <v>2.617</v>
      </c>
      <c r="D47" s="129">
        <v>2.3580000000000001</v>
      </c>
      <c r="E47" s="129">
        <v>1.98</v>
      </c>
      <c r="F47" s="129">
        <v>1.6579999999999999</v>
      </c>
      <c r="G47" s="129">
        <v>1.2889999999999999</v>
      </c>
      <c r="H47" s="129">
        <v>1.0409999999999999</v>
      </c>
      <c r="I47" s="129">
        <v>0.84499999999999997</v>
      </c>
      <c r="J47" s="129">
        <v>0.67700000000000005</v>
      </c>
      <c r="K47" s="129">
        <v>0.52600000000000002</v>
      </c>
      <c r="L47" s="129">
        <v>0.38600000000000001</v>
      </c>
      <c r="M47" s="129">
        <v>0.254</v>
      </c>
      <c r="N47" s="130">
        <v>0.126</v>
      </c>
      <c r="O47" s="69"/>
    </row>
    <row r="48" spans="1:15">
      <c r="A48" s="175">
        <v>1000</v>
      </c>
      <c r="B48" s="176">
        <v>34</v>
      </c>
      <c r="C48" s="129">
        <v>2.5760000000000001</v>
      </c>
      <c r="D48" s="129">
        <v>2.3260000000000001</v>
      </c>
      <c r="E48" s="129">
        <v>1.96</v>
      </c>
      <c r="F48" s="129">
        <v>1.645</v>
      </c>
      <c r="G48" s="129">
        <v>1.282</v>
      </c>
      <c r="H48" s="129">
        <v>1.036</v>
      </c>
      <c r="I48" s="129">
        <v>0.84199999999999997</v>
      </c>
      <c r="J48" s="129">
        <v>0.67400000000000004</v>
      </c>
      <c r="K48" s="129">
        <v>0.52400000000000002</v>
      </c>
      <c r="L48" s="129">
        <v>0.38500000000000001</v>
      </c>
      <c r="M48" s="129">
        <v>0.253</v>
      </c>
      <c r="N48" s="130">
        <v>0.126</v>
      </c>
      <c r="O48" s="69"/>
    </row>
    <row r="49" spans="1:15">
      <c r="A49" s="69"/>
      <c r="B49" s="69"/>
      <c r="C49" s="69"/>
      <c r="D49" s="69"/>
      <c r="E49" s="69"/>
      <c r="F49" s="69"/>
      <c r="G49" s="69"/>
      <c r="H49" s="69"/>
      <c r="I49" s="69"/>
      <c r="J49" s="69"/>
      <c r="K49" s="69"/>
      <c r="L49" s="69"/>
      <c r="M49" s="69"/>
      <c r="N49" s="69"/>
      <c r="O49" s="69"/>
    </row>
    <row r="50" spans="1:15">
      <c r="A50" s="62"/>
      <c r="B50" s="69"/>
      <c r="C50" s="69"/>
      <c r="D50" s="69"/>
      <c r="E50" s="69"/>
      <c r="F50" s="69"/>
      <c r="G50" s="69"/>
      <c r="H50" s="69"/>
      <c r="I50" s="69"/>
      <c r="J50" s="69"/>
      <c r="K50" s="69"/>
      <c r="L50" s="69"/>
      <c r="M50" s="69"/>
      <c r="N50" s="69"/>
      <c r="O50" s="69"/>
    </row>
    <row r="51" spans="1:15">
      <c r="K51" s="69"/>
      <c r="L51" s="69"/>
      <c r="M51" s="69"/>
      <c r="N51" s="69"/>
      <c r="O51" s="69"/>
    </row>
    <row r="52" spans="1:15">
      <c r="K52" s="69"/>
      <c r="L52" s="69"/>
      <c r="M52" s="69"/>
      <c r="N52" s="69"/>
      <c r="O52" s="69"/>
    </row>
    <row r="53" spans="1:15">
      <c r="K53" s="69"/>
      <c r="L53" s="69"/>
      <c r="M53" s="69"/>
      <c r="N53" s="69"/>
      <c r="O53" s="69"/>
    </row>
    <row r="54" spans="1:15">
      <c r="K54" s="69"/>
      <c r="L54" s="69"/>
      <c r="M54" s="69"/>
      <c r="N54" s="69"/>
      <c r="O54" s="69"/>
    </row>
    <row r="55" spans="1:15">
      <c r="K55" s="69"/>
      <c r="L55" s="69"/>
      <c r="M55" s="69"/>
      <c r="N55" s="69"/>
      <c r="O55" s="69"/>
    </row>
    <row r="56" spans="1:15">
      <c r="A56" s="69"/>
      <c r="B56" s="69"/>
      <c r="C56" s="69"/>
      <c r="D56" s="69"/>
      <c r="E56" s="69"/>
      <c r="F56" s="69"/>
      <c r="G56" s="69"/>
      <c r="H56" s="69"/>
      <c r="I56" s="69"/>
      <c r="J56" s="69"/>
      <c r="K56" s="69"/>
      <c r="L56" s="69"/>
      <c r="M56" s="69"/>
      <c r="N56" s="69"/>
      <c r="O56" s="69"/>
    </row>
  </sheetData>
  <sheetProtection sheet="1" objects="1" scenarios="1"/>
  <mergeCells count="1">
    <mergeCell ref="D2:F2"/>
  </mergeCells>
  <phoneticPr fontId="0" type="noConversion"/>
  <pageMargins left="0.78740157499999996" right="0.78740157499999996" top="0.984251969" bottom="0.984251969" header="0.4921259845" footer="0.4921259845"/>
  <headerFooter alignWithMargins="0"/>
  <drawing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 codeName="Feuil7"/>
  <dimension ref="A2:L53"/>
  <sheetViews>
    <sheetView zoomScaleNormal="100" workbookViewId="0">
      <selection activeCell="D2" sqref="D2:I3"/>
    </sheetView>
  </sheetViews>
  <sheetFormatPr baseColWidth="10" defaultRowHeight="13.2"/>
  <cols>
    <col min="1" max="1" width="6.88671875" style="53" customWidth="1"/>
    <col min="2" max="16384" width="11.5546875" style="53"/>
  </cols>
  <sheetData>
    <row r="2" spans="1:12" ht="14.4">
      <c r="A2" s="62"/>
      <c r="B2" s="69"/>
      <c r="C2" s="69"/>
      <c r="D2" s="201" t="s">
        <v>142</v>
      </c>
      <c r="E2" s="201"/>
      <c r="F2" s="201"/>
      <c r="G2" s="201"/>
      <c r="H2" s="201"/>
      <c r="I2" s="201"/>
      <c r="J2" s="69"/>
      <c r="K2" s="69"/>
      <c r="L2" s="69"/>
    </row>
    <row r="3" spans="1:12" ht="14.4">
      <c r="A3" s="62"/>
      <c r="B3" s="69"/>
      <c r="C3" s="69"/>
      <c r="D3" s="201" t="s">
        <v>143</v>
      </c>
      <c r="E3" s="201"/>
      <c r="F3" s="201"/>
      <c r="G3" s="201"/>
      <c r="H3" s="201"/>
      <c r="I3" s="201"/>
      <c r="J3" s="69"/>
      <c r="K3" s="69"/>
      <c r="L3" s="69"/>
    </row>
    <row r="4" spans="1:12">
      <c r="A4" s="62"/>
      <c r="B4" s="69"/>
      <c r="C4" s="69"/>
      <c r="D4" s="151"/>
      <c r="E4" s="69"/>
      <c r="F4" s="69"/>
      <c r="G4" s="69"/>
      <c r="H4" s="69"/>
      <c r="I4" s="69"/>
      <c r="J4" s="69"/>
      <c r="K4" s="69"/>
      <c r="L4" s="69"/>
    </row>
    <row r="5" spans="1:12">
      <c r="A5" s="62"/>
      <c r="B5" s="151" t="s">
        <v>144</v>
      </c>
      <c r="D5" s="69"/>
      <c r="E5" s="69"/>
      <c r="F5" s="69"/>
      <c r="G5" s="69"/>
      <c r="H5" s="69"/>
      <c r="I5" s="69"/>
      <c r="J5" s="69"/>
      <c r="K5" s="69"/>
      <c r="L5" s="69"/>
    </row>
    <row r="6" spans="1:12">
      <c r="A6" s="62"/>
      <c r="B6" s="151" t="s">
        <v>136</v>
      </c>
      <c r="D6" s="69"/>
      <c r="E6" s="69"/>
      <c r="F6" s="69"/>
      <c r="G6" s="69"/>
      <c r="H6" s="69"/>
      <c r="I6" s="69"/>
      <c r="J6" s="69"/>
      <c r="K6" s="69"/>
      <c r="L6" s="69"/>
    </row>
    <row r="7" spans="1:12">
      <c r="A7" s="62"/>
      <c r="B7" s="151" t="s">
        <v>137</v>
      </c>
      <c r="D7" s="69"/>
      <c r="E7" s="69"/>
      <c r="F7" s="69"/>
      <c r="G7" s="69"/>
      <c r="H7" s="69"/>
      <c r="I7" s="69"/>
      <c r="J7" s="69"/>
      <c r="K7" s="69"/>
      <c r="L7" s="69"/>
    </row>
    <row r="8" spans="1:12">
      <c r="A8" s="62"/>
      <c r="B8" s="151" t="s">
        <v>138</v>
      </c>
      <c r="D8" s="69"/>
      <c r="E8" s="69"/>
      <c r="F8" s="69"/>
      <c r="G8" s="69"/>
      <c r="H8" s="69"/>
      <c r="I8" s="69"/>
      <c r="J8" s="69"/>
      <c r="K8" s="69"/>
      <c r="L8" s="69"/>
    </row>
    <row r="9" spans="1:12">
      <c r="A9" s="62"/>
      <c r="B9" s="151"/>
      <c r="D9" s="69"/>
      <c r="E9" s="69"/>
      <c r="F9" s="69"/>
      <c r="G9" s="69"/>
      <c r="H9" s="69"/>
      <c r="I9" s="69"/>
      <c r="J9" s="69"/>
      <c r="K9" s="69"/>
      <c r="L9" s="69"/>
    </row>
    <row r="10" spans="1:12">
      <c r="A10" s="62"/>
      <c r="B10" s="151" t="s">
        <v>139</v>
      </c>
      <c r="C10" s="151" t="s">
        <v>140</v>
      </c>
      <c r="D10" s="69"/>
      <c r="E10" s="69"/>
      <c r="F10" s="69"/>
      <c r="G10" s="69"/>
      <c r="H10" s="69"/>
      <c r="I10" s="69"/>
      <c r="J10" s="69"/>
      <c r="K10" s="69"/>
      <c r="L10" s="69"/>
    </row>
    <row r="11" spans="1:12">
      <c r="A11" s="62"/>
      <c r="B11" s="151"/>
      <c r="C11" s="151" t="s">
        <v>141</v>
      </c>
      <c r="D11" s="69"/>
      <c r="E11" s="69"/>
      <c r="F11" s="69"/>
      <c r="G11" s="69"/>
      <c r="H11" s="69"/>
      <c r="I11" s="69"/>
      <c r="J11" s="69"/>
      <c r="K11" s="69"/>
      <c r="L11" s="69"/>
    </row>
    <row r="12" spans="1:12">
      <c r="A12" s="62"/>
      <c r="B12" s="151"/>
      <c r="D12" s="69"/>
      <c r="E12" s="69"/>
      <c r="F12" s="69"/>
      <c r="G12" s="69"/>
      <c r="H12" s="69"/>
      <c r="I12" s="69"/>
      <c r="J12" s="69"/>
      <c r="K12" s="69"/>
      <c r="L12" s="69"/>
    </row>
    <row r="13" spans="1:12">
      <c r="A13" s="62"/>
      <c r="C13" s="69"/>
      <c r="D13" s="69"/>
      <c r="E13" s="69"/>
      <c r="F13" s="69"/>
      <c r="G13" s="69"/>
      <c r="H13" s="69"/>
      <c r="I13" s="69"/>
      <c r="J13" s="69"/>
      <c r="K13" s="69"/>
      <c r="L13" s="69"/>
    </row>
    <row r="14" spans="1:12">
      <c r="A14" s="62"/>
      <c r="B14" s="69" t="s">
        <v>73</v>
      </c>
      <c r="C14" s="69"/>
      <c r="D14" s="69"/>
      <c r="E14" s="69"/>
      <c r="F14" s="69"/>
      <c r="G14" s="69"/>
      <c r="H14" s="69"/>
      <c r="I14" s="69"/>
      <c r="J14" s="69"/>
      <c r="K14" s="69"/>
      <c r="L14" s="69"/>
    </row>
    <row r="15" spans="1:12">
      <c r="A15" s="69"/>
      <c r="B15" s="69"/>
      <c r="C15" s="69"/>
      <c r="D15" s="69"/>
      <c r="E15" s="69"/>
      <c r="F15" s="69"/>
      <c r="G15" s="69"/>
      <c r="H15" s="69"/>
      <c r="I15" s="69"/>
      <c r="J15" s="69"/>
      <c r="K15" s="69"/>
      <c r="L15" s="69"/>
    </row>
    <row r="16" spans="1:12">
      <c r="A16" s="69"/>
      <c r="B16" s="207" t="s">
        <v>0</v>
      </c>
      <c r="C16" s="207">
        <v>0</v>
      </c>
      <c r="D16" s="207">
        <v>0.01</v>
      </c>
      <c r="E16" s="207">
        <v>0.02</v>
      </c>
      <c r="F16" s="207">
        <v>0.03</v>
      </c>
      <c r="G16" s="207">
        <v>0.04</v>
      </c>
      <c r="H16" s="207">
        <v>0.05</v>
      </c>
      <c r="I16" s="207">
        <v>0.06</v>
      </c>
      <c r="J16" s="207">
        <v>7.0000000000000007E-2</v>
      </c>
      <c r="K16" s="207">
        <v>0.08</v>
      </c>
      <c r="L16" s="207">
        <v>0.09</v>
      </c>
    </row>
    <row r="17" spans="1:12">
      <c r="A17" s="69"/>
      <c r="B17" s="208">
        <v>0</v>
      </c>
      <c r="C17" s="209">
        <v>0.5</v>
      </c>
      <c r="D17" s="209">
        <v>0.4960106436853684</v>
      </c>
      <c r="E17" s="209">
        <v>0.49202168628309806</v>
      </c>
      <c r="F17" s="209">
        <v>0.48803352658588739</v>
      </c>
      <c r="G17" s="209">
        <v>0.48404656314716921</v>
      </c>
      <c r="H17" s="209">
        <v>0.48006119416162751</v>
      </c>
      <c r="I17" s="209">
        <v>0.47607781734589316</v>
      </c>
      <c r="J17" s="209">
        <v>0.47209682981947887</v>
      </c>
      <c r="K17" s="209">
        <v>0.46811862798601267</v>
      </c>
      <c r="L17" s="209">
        <v>0.46414360741482785</v>
      </c>
    </row>
    <row r="18" spans="1:12">
      <c r="A18" s="60"/>
      <c r="B18" s="208">
        <v>0.1</v>
      </c>
      <c r="C18" s="209">
        <v>0.46017216272297101</v>
      </c>
      <c r="D18" s="209">
        <v>0.45620468745768317</v>
      </c>
      <c r="E18" s="209">
        <v>0.45224157397941611</v>
      </c>
      <c r="F18" s="209">
        <v>0.44828321334543886</v>
      </c>
      <c r="G18" s="209">
        <v>0.44432999519409355</v>
      </c>
      <c r="H18" s="209">
        <v>0.4403823076297575</v>
      </c>
      <c r="I18" s="209">
        <v>0.43644053710856712</v>
      </c>
      <c r="J18" s="209">
        <v>0.43250506832496161</v>
      </c>
      <c r="K18" s="209">
        <v>0.42857628409909931</v>
      </c>
      <c r="L18" s="209">
        <v>0.42465456526520451</v>
      </c>
    </row>
    <row r="19" spans="1:12">
      <c r="A19" s="60"/>
      <c r="B19" s="208">
        <v>0.2</v>
      </c>
      <c r="C19" s="209">
        <v>0.42074029056089701</v>
      </c>
      <c r="D19" s="209">
        <v>0.41683383651755768</v>
      </c>
      <c r="E19" s="209">
        <v>0.41293557735178543</v>
      </c>
      <c r="F19" s="209">
        <v>0.40904588485799409</v>
      </c>
      <c r="G19" s="209">
        <v>0.40516512830220419</v>
      </c>
      <c r="H19" s="209">
        <v>0.4012936743170763</v>
      </c>
      <c r="I19" s="209">
        <v>0.39743188679823949</v>
      </c>
      <c r="J19" s="209">
        <v>0.39358012680196042</v>
      </c>
      <c r="K19" s="209">
        <v>0.38973875244420275</v>
      </c>
      <c r="L19" s="209">
        <v>0.38590811880112263</v>
      </c>
    </row>
    <row r="20" spans="1:12">
      <c r="A20" s="60"/>
      <c r="B20" s="208">
        <v>0.3</v>
      </c>
      <c r="C20" s="209">
        <v>0.38208857781104744</v>
      </c>
      <c r="D20" s="209">
        <v>0.37828047817798072</v>
      </c>
      <c r="E20" s="209">
        <v>0.37448416527667994</v>
      </c>
      <c r="F20" s="209">
        <v>0.37069998105934654</v>
      </c>
      <c r="G20" s="209">
        <v>0.36692826396397193</v>
      </c>
      <c r="H20" s="209">
        <v>0.3631693488243809</v>
      </c>
      <c r="I20" s="209">
        <v>0.35942356678200871</v>
      </c>
      <c r="J20" s="209">
        <v>0.35569124519945328</v>
      </c>
      <c r="K20" s="209">
        <v>0.35197270757583721</v>
      </c>
      <c r="L20" s="209">
        <v>0.34826827346401767</v>
      </c>
    </row>
    <row r="21" spans="1:12">
      <c r="A21" s="60"/>
      <c r="B21" s="208">
        <v>0.4</v>
      </c>
      <c r="C21" s="209">
        <v>0.34457825838967582</v>
      </c>
      <c r="D21" s="209">
        <v>0.34090297377232259</v>
      </c>
      <c r="E21" s="209">
        <v>0.33724272684824952</v>
      </c>
      <c r="F21" s="209">
        <v>0.33359782059545762</v>
      </c>
      <c r="G21" s="209">
        <v>0.32996855366059363</v>
      </c>
      <c r="H21" s="209">
        <v>0.32635522028791997</v>
      </c>
      <c r="I21" s="209">
        <v>0.32275811025034773</v>
      </c>
      <c r="J21" s="209">
        <v>0.3191775087825558</v>
      </c>
      <c r="K21" s="209">
        <v>0.31561369651622251</v>
      </c>
      <c r="L21" s="209">
        <v>0.31206694941739055</v>
      </c>
    </row>
    <row r="22" spans="1:12">
      <c r="A22" s="60"/>
      <c r="B22" s="208">
        <v>0.5</v>
      </c>
      <c r="C22" s="209">
        <v>0.30853753872598688</v>
      </c>
      <c r="D22" s="209">
        <v>0.30502573089751939</v>
      </c>
      <c r="E22" s="209">
        <v>0.30153178754696619</v>
      </c>
      <c r="F22" s="209">
        <v>0.29805596539487633</v>
      </c>
      <c r="G22" s="209">
        <v>0.29459851621569799</v>
      </c>
      <c r="H22" s="209">
        <v>0.29115968678834636</v>
      </c>
      <c r="I22" s="209">
        <v>0.28773971884902705</v>
      </c>
      <c r="J22" s="209">
        <v>0.28433884904632412</v>
      </c>
      <c r="K22" s="209">
        <v>0.28095730889856441</v>
      </c>
      <c r="L22" s="209">
        <v>0.27759532475346482</v>
      </c>
    </row>
    <row r="23" spans="1:12">
      <c r="A23" s="60"/>
      <c r="B23" s="208">
        <v>0.6</v>
      </c>
      <c r="C23" s="209">
        <v>0.27425311775007355</v>
      </c>
      <c r="D23" s="209">
        <v>0.27093090378300566</v>
      </c>
      <c r="E23" s="209">
        <v>0.267628893468983</v>
      </c>
      <c r="F23" s="209">
        <v>0.26434729211567753</v>
      </c>
      <c r="G23" s="209">
        <v>0.26108629969286157</v>
      </c>
      <c r="H23" s="209">
        <v>0.25784611080586473</v>
      </c>
      <c r="I23" s="209">
        <v>0.25462691467133614</v>
      </c>
      <c r="J23" s="209">
        <v>0.25142889509531008</v>
      </c>
      <c r="K23" s="209">
        <v>0.24825223045357059</v>
      </c>
      <c r="L23" s="209">
        <v>0.24509709367430943</v>
      </c>
    </row>
    <row r="24" spans="1:12">
      <c r="A24" s="69"/>
      <c r="B24" s="208">
        <v>0.7</v>
      </c>
      <c r="C24" s="209">
        <v>0.24196365222307303</v>
      </c>
      <c r="D24" s="209">
        <v>0.23885206808998671</v>
      </c>
      <c r="E24" s="209">
        <v>0.23576249777925118</v>
      </c>
      <c r="F24" s="209">
        <v>0.23269509230089747</v>
      </c>
      <c r="G24" s="209">
        <v>0.22964999716479062</v>
      </c>
      <c r="H24" s="209">
        <v>0.22662735237686815</v>
      </c>
      <c r="I24" s="209">
        <v>0.22362729243759949</v>
      </c>
      <c r="J24" s="209">
        <v>0.22064994634264967</v>
      </c>
      <c r="K24" s="209">
        <v>0.21769543758573318</v>
      </c>
      <c r="L24" s="209">
        <v>0.21476388416363712</v>
      </c>
    </row>
    <row r="25" spans="1:12">
      <c r="A25" s="69"/>
      <c r="B25" s="208">
        <v>0.8</v>
      </c>
      <c r="C25" s="209">
        <v>0.21185539858339664</v>
      </c>
      <c r="D25" s="209">
        <v>0.20897008787160165</v>
      </c>
      <c r="E25" s="209">
        <v>0.20610805358581308</v>
      </c>
      <c r="F25" s="209">
        <v>0.20326939182806836</v>
      </c>
      <c r="G25" s="209">
        <v>0.20045419326044955</v>
      </c>
      <c r="H25" s="209">
        <v>0.19766254312269238</v>
      </c>
      <c r="I25" s="209">
        <v>0.19489452125180828</v>
      </c>
      <c r="J25" s="209">
        <v>0.19215020210369627</v>
      </c>
      <c r="K25" s="209">
        <v>0.18942965477671203</v>
      </c>
      <c r="L25" s="209">
        <v>0.18673294303717247</v>
      </c>
    </row>
    <row r="26" spans="1:12">
      <c r="A26" s="69"/>
      <c r="B26" s="208">
        <v>0.9</v>
      </c>
      <c r="C26" s="209">
        <v>0.18406012534675953</v>
      </c>
      <c r="D26" s="209">
        <v>0.18141125489179721</v>
      </c>
      <c r="E26" s="209">
        <v>0.1787863796143716</v>
      </c>
      <c r="F26" s="209">
        <v>0.17618554224525784</v>
      </c>
      <c r="G26" s="209">
        <v>0.17360878033862459</v>
      </c>
      <c r="H26" s="209">
        <v>0.17105612630848177</v>
      </c>
      <c r="I26" s="209">
        <v>0.16852760746683781</v>
      </c>
      <c r="J26" s="209">
        <v>0.16602324606352958</v>
      </c>
      <c r="K26" s="209">
        <v>0.16354305932769231</v>
      </c>
      <c r="L26" s="209">
        <v>0.16108705951083102</v>
      </c>
    </row>
    <row r="27" spans="1:12">
      <c r="A27" s="69"/>
      <c r="B27" s="208"/>
      <c r="C27" s="209"/>
      <c r="D27" s="209"/>
      <c r="E27" s="209"/>
      <c r="F27" s="209"/>
      <c r="G27" s="209"/>
      <c r="H27" s="209"/>
      <c r="I27" s="209"/>
      <c r="J27" s="209"/>
      <c r="K27" s="209"/>
      <c r="L27" s="209"/>
    </row>
    <row r="28" spans="1:12">
      <c r="A28" s="69"/>
      <c r="B28" s="208">
        <v>1</v>
      </c>
      <c r="C28" s="209">
        <v>0.15865525393145696</v>
      </c>
      <c r="D28" s="209">
        <v>0.15624764502125466</v>
      </c>
      <c r="E28" s="209">
        <v>0.15386423037273489</v>
      </c>
      <c r="F28" s="209">
        <v>0.15150500278834367</v>
      </c>
      <c r="G28" s="209">
        <v>0.14916995033098135</v>
      </c>
      <c r="H28" s="209">
        <v>0.1468590563758958</v>
      </c>
      <c r="I28" s="209">
        <v>0.14457229966390961</v>
      </c>
      <c r="J28" s="209">
        <v>0.14230965435593923</v>
      </c>
      <c r="K28" s="209">
        <v>0.14007109008876906</v>
      </c>
      <c r="L28" s="209">
        <v>0.1378565720320355</v>
      </c>
    </row>
    <row r="29" spans="1:12">
      <c r="A29" s="60"/>
      <c r="B29" s="208">
        <v>1.1000000000000001</v>
      </c>
      <c r="C29" s="209">
        <v>0.13566606094638267</v>
      </c>
      <c r="D29" s="209">
        <v>0.13349951324274723</v>
      </c>
      <c r="E29" s="209">
        <v>0.13135688104273069</v>
      </c>
      <c r="F29" s="209">
        <v>0.12923811224001769</v>
      </c>
      <c r="G29" s="209">
        <v>0.12714315056279812</v>
      </c>
      <c r="H29" s="209">
        <v>0.12507193563715013</v>
      </c>
      <c r="I29" s="209">
        <v>0.12302440305134332</v>
      </c>
      <c r="J29" s="209">
        <v>0.12100048442101818</v>
      </c>
      <c r="K29" s="209">
        <v>0.11900010745520073</v>
      </c>
      <c r="L29" s="209">
        <v>0.11702319602310851</v>
      </c>
    </row>
    <row r="30" spans="1:12">
      <c r="A30" s="60"/>
      <c r="B30" s="208">
        <v>1.2</v>
      </c>
      <c r="C30" s="209">
        <v>0.11506967022170822</v>
      </c>
      <c r="D30" s="209">
        <v>0.11313944644397722</v>
      </c>
      <c r="E30" s="209">
        <v>0.11123243744783462</v>
      </c>
      <c r="F30" s="209">
        <v>0.10934855242569197</v>
      </c>
      <c r="G30" s="209">
        <v>0.10748769707458694</v>
      </c>
      <c r="H30" s="209">
        <v>0.10564977366685524</v>
      </c>
      <c r="I30" s="209">
        <v>0.10383468112130034</v>
      </c>
      <c r="J30" s="209">
        <v>0.10204231507481898</v>
      </c>
      <c r="K30" s="209">
        <v>0.10027256795444206</v>
      </c>
      <c r="L30" s="209">
        <v>9.8525329049747867E-2</v>
      </c>
    </row>
    <row r="31" spans="1:12">
      <c r="A31" s="69"/>
      <c r="B31" s="208">
        <v>1.3</v>
      </c>
      <c r="C31" s="209">
        <v>9.6800484585610302E-2</v>
      </c>
      <c r="D31" s="209">
        <v>9.5097917795239129E-2</v>
      </c>
      <c r="E31" s="209">
        <v>9.3417508993471898E-2</v>
      </c>
      <c r="F31" s="209">
        <v>9.175913565028071E-2</v>
      </c>
      <c r="G31" s="209">
        <v>9.012267246445238E-2</v>
      </c>
      <c r="H31" s="209">
        <v>8.8507991437401845E-2</v>
      </c>
      <c r="I31" s="209">
        <v>8.6914961947085034E-2</v>
      </c>
      <c r="J31" s="209">
        <v>8.5343450821967037E-2</v>
      </c>
      <c r="K31" s="209">
        <v>8.3793322415014249E-2</v>
      </c>
      <c r="L31" s="209">
        <v>8.2264438677668861E-2</v>
      </c>
    </row>
    <row r="32" spans="1:12">
      <c r="A32" s="69"/>
      <c r="B32" s="208">
        <v>1.4</v>
      </c>
      <c r="C32" s="209">
        <v>8.0756659233770955E-2</v>
      </c>
      <c r="D32" s="209">
        <v>7.9269841453392442E-2</v>
      </c>
      <c r="E32" s="209">
        <v>7.7803840526546209E-2</v>
      </c>
      <c r="F32" s="209">
        <v>7.6358509536739172E-2</v>
      </c>
      <c r="G32" s="209">
        <v>7.4933699534327047E-2</v>
      </c>
      <c r="H32" s="209">
        <v>7.3529259609648401E-2</v>
      </c>
      <c r="I32" s="209">
        <v>7.2145036965893694E-2</v>
      </c>
      <c r="J32" s="209">
        <v>7.0780876991685338E-2</v>
      </c>
      <c r="K32" s="209">
        <v>6.9436623333331449E-2</v>
      </c>
      <c r="L32" s="209">
        <v>6.8112117966725227E-2</v>
      </c>
    </row>
    <row r="33" spans="1:12">
      <c r="A33" s="69"/>
      <c r="B33" s="208">
        <v>1.5</v>
      </c>
      <c r="C33" s="209">
        <v>6.6807201268857641E-2</v>
      </c>
      <c r="D33" s="209">
        <v>6.5521712088915884E-2</v>
      </c>
      <c r="E33" s="209">
        <v>6.4255487818935197E-2</v>
      </c>
      <c r="F33" s="209">
        <v>6.3008364463977728E-2</v>
      </c>
      <c r="G33" s="209">
        <v>6.178017671181113E-2</v>
      </c>
      <c r="H33" s="209">
        <v>6.0570758002058023E-2</v>
      </c>
      <c r="I33" s="209">
        <v>5.9379940594791569E-2</v>
      </c>
      <c r="J33" s="209">
        <v>5.82075556385514E-2</v>
      </c>
      <c r="K33" s="209">
        <v>5.7053433237752138E-2</v>
      </c>
      <c r="L33" s="209">
        <v>5.5917402519466863E-2</v>
      </c>
    </row>
    <row r="34" spans="1:12">
      <c r="A34" s="69"/>
      <c r="B34" s="208">
        <v>1.6</v>
      </c>
      <c r="C34" s="209">
        <v>5.4799291699554886E-2</v>
      </c>
      <c r="D34" s="209">
        <v>5.3698928148115721E-2</v>
      </c>
      <c r="E34" s="209">
        <v>5.2616138454247285E-2</v>
      </c>
      <c r="F34" s="209">
        <v>5.1550748490083231E-2</v>
      </c>
      <c r="G34" s="209">
        <v>5.0502583474096197E-2</v>
      </c>
      <c r="H34" s="209">
        <v>4.9471468033638777E-2</v>
      </c>
      <c r="I34" s="209">
        <v>4.8457226266711229E-2</v>
      </c>
      <c r="J34" s="209">
        <v>4.745968180293314E-2</v>
      </c>
      <c r="K34" s="209">
        <v>4.6478657863702644E-2</v>
      </c>
      <c r="L34" s="209">
        <v>4.5513977321528287E-2</v>
      </c>
    </row>
    <row r="35" spans="1:12">
      <c r="A35" s="69"/>
      <c r="B35" s="208">
        <v>1.7</v>
      </c>
      <c r="C35" s="209">
        <v>4.4565462758516583E-2</v>
      </c>
      <c r="D35" s="209">
        <v>4.3632936523999466E-2</v>
      </c>
      <c r="E35" s="209">
        <v>4.2716220791289228E-2</v>
      </c>
      <c r="F35" s="209">
        <v>4.1815137613546494E-2</v>
      </c>
      <c r="G35" s="209">
        <v>4.0929508978747808E-2</v>
      </c>
      <c r="H35" s="209">
        <v>4.0059156863744394E-2</v>
      </c>
      <c r="I35" s="209">
        <v>3.9203903287394426E-2</v>
      </c>
      <c r="J35" s="209">
        <v>3.8363570362763388E-2</v>
      </c>
      <c r="K35" s="209">
        <v>3.7537980348385513E-2</v>
      </c>
      <c r="L35" s="209">
        <v>3.6726955698566766E-2</v>
      </c>
    </row>
    <row r="36" spans="1:12">
      <c r="A36" s="69"/>
      <c r="B36" s="208">
        <v>1.8</v>
      </c>
      <c r="C36" s="209">
        <v>3.5930319112732145E-2</v>
      </c>
      <c r="D36" s="209">
        <v>3.514789358380388E-2</v>
      </c>
      <c r="E36" s="209">
        <v>3.437950244560517E-2</v>
      </c>
      <c r="F36" s="209">
        <v>3.3624969419283612E-2</v>
      </c>
      <c r="G36" s="209">
        <v>3.2884118658746964E-2</v>
      </c>
      <c r="H36" s="209">
        <v>3.2156774795110366E-2</v>
      </c>
      <c r="I36" s="209">
        <v>3.14427629801457E-2</v>
      </c>
      <c r="J36" s="209">
        <v>3.0741908928733963E-2</v>
      </c>
      <c r="K36" s="209">
        <v>3.0054038960318552E-2</v>
      </c>
      <c r="L36" s="209">
        <v>2.9378980039349356E-2</v>
      </c>
    </row>
    <row r="37" spans="1:12">
      <c r="A37" s="69"/>
      <c r="B37" s="208">
        <v>1.9</v>
      </c>
      <c r="C37" s="209">
        <v>2.8716559814727871E-2</v>
      </c>
      <c r="D37" s="209">
        <v>2.8066606658243121E-2</v>
      </c>
      <c r="E37" s="209">
        <v>2.7428949702002381E-2</v>
      </c>
      <c r="F37" s="209">
        <v>2.680341887485671E-2</v>
      </c>
      <c r="G37" s="209">
        <v>2.6189844937821505E-2</v>
      </c>
      <c r="H37" s="209">
        <v>2.5588059518491302E-2</v>
      </c>
      <c r="I37" s="209">
        <v>2.4997895144459825E-2</v>
      </c>
      <c r="J37" s="209">
        <v>2.4419185275732502E-2</v>
      </c>
      <c r="K37" s="209">
        <v>2.3851764336153325E-2</v>
      </c>
      <c r="L37" s="209">
        <v>2.3295467743830178E-2</v>
      </c>
    </row>
    <row r="38" spans="1:12">
      <c r="A38" s="69"/>
      <c r="B38" s="208"/>
      <c r="C38" s="209"/>
      <c r="D38" s="209"/>
      <c r="E38" s="209"/>
      <c r="F38" s="209"/>
      <c r="G38" s="209"/>
      <c r="H38" s="209"/>
      <c r="I38" s="209"/>
      <c r="J38" s="209"/>
      <c r="K38" s="209"/>
      <c r="L38" s="209"/>
    </row>
    <row r="39" spans="1:12">
      <c r="A39" s="69"/>
      <c r="B39" s="208">
        <v>2</v>
      </c>
      <c r="C39" s="209">
        <v>2.2750131940580953E-2</v>
      </c>
      <c r="D39" s="209">
        <v>2.2215594420393003E-2</v>
      </c>
      <c r="E39" s="209">
        <v>2.1691693756904051E-2</v>
      </c>
      <c r="F39" s="209">
        <v>2.1178269629914759E-2</v>
      </c>
      <c r="G39" s="209">
        <v>2.0675162850932849E-2</v>
      </c>
      <c r="H39" s="209">
        <v>2.018221538775955E-2</v>
      </c>
      <c r="I39" s="209">
        <v>1.9699270388120915E-2</v>
      </c>
      <c r="J39" s="209">
        <v>1.9226172202359892E-2</v>
      </c>
      <c r="K39" s="209">
        <v>1.8762766405187259E-2</v>
      </c>
      <c r="L39" s="209">
        <v>1.8308899816506186E-2</v>
      </c>
    </row>
    <row r="40" spans="1:12">
      <c r="A40" s="69"/>
      <c r="B40" s="208">
        <v>2.1</v>
      </c>
      <c r="C40" s="209">
        <v>1.7864420521313096E-2</v>
      </c>
      <c r="D40" s="209">
        <v>1.7429177888694913E-2</v>
      </c>
      <c r="E40" s="209">
        <v>1.7003022589917149E-2</v>
      </c>
      <c r="F40" s="209">
        <v>1.6585806615623921E-2</v>
      </c>
      <c r="G40" s="209">
        <v>1.6177383292156233E-2</v>
      </c>
      <c r="H40" s="209">
        <v>1.5777607296995511E-2</v>
      </c>
      <c r="I40" s="209">
        <v>1.5386334673350044E-2</v>
      </c>
      <c r="J40" s="209">
        <v>1.500342284388767E-2</v>
      </c>
      <c r="K40" s="209">
        <v>1.462873062363157E-2</v>
      </c>
      <c r="L40" s="209">
        <v>1.4262118232026832E-2</v>
      </c>
    </row>
    <row r="41" spans="1:12">
      <c r="A41" s="69"/>
      <c r="B41" s="208">
        <v>2.2000000000000002</v>
      </c>
      <c r="C41" s="209">
        <v>1.3903447304191463E-2</v>
      </c>
      <c r="D41" s="209">
        <v>1.3552580901362021E-2</v>
      </c>
      <c r="E41" s="209">
        <v>1.3209383520547568E-2</v>
      </c>
      <c r="F41" s="209">
        <v>1.2873721103402902E-2</v>
      </c>
      <c r="G41" s="209">
        <v>1.2545461044333184E-2</v>
      </c>
      <c r="H41" s="209">
        <v>1.2224472197843061E-2</v>
      </c>
      <c r="I41" s="209">
        <v>1.1910624885143051E-2</v>
      </c>
      <c r="J41" s="209">
        <v>1.1603790900025057E-2</v>
      </c>
      <c r="K41" s="209">
        <v>1.1303843514019807E-2</v>
      </c>
      <c r="L41" s="209">
        <v>1.101065748084995E-2</v>
      </c>
    </row>
    <row r="42" spans="1:12">
      <c r="A42" s="69"/>
      <c r="B42" s="208">
        <v>2.2999999999999998</v>
      </c>
      <c r="C42" s="209">
        <v>1.0724109040190166E-2</v>
      </c>
      <c r="D42" s="209">
        <v>1.0444075920749807E-2</v>
      </c>
      <c r="E42" s="209">
        <v>1.0170437342687411E-2</v>
      </c>
      <c r="F42" s="209">
        <v>9.9030740193724043E-3</v>
      </c>
      <c r="G42" s="209">
        <v>9.6418681585070942E-3</v>
      </c>
      <c r="H42" s="209">
        <v>9.3867034626200496E-3</v>
      </c>
      <c r="I42" s="209">
        <v>9.1374651289432007E-3</v>
      </c>
      <c r="J42" s="209">
        <v>8.8940398486900829E-3</v>
      </c>
      <c r="K42" s="209">
        <v>8.6563158057393341E-3</v>
      </c>
      <c r="L42" s="209">
        <v>8.4241826747444293E-3</v>
      </c>
    </row>
    <row r="43" spans="1:12">
      <c r="A43" s="69"/>
      <c r="B43" s="208">
        <v>2.4</v>
      </c>
      <c r="C43" s="209">
        <v>8.1975316186746472E-3</v>
      </c>
      <c r="D43" s="209">
        <v>7.9762552858032576E-3</v>
      </c>
      <c r="E43" s="209">
        <v>7.7602478061531421E-3</v>
      </c>
      <c r="F43" s="209">
        <v>7.5494047874109516E-3</v>
      </c>
      <c r="G43" s="209">
        <v>7.3436233103204573E-3</v>
      </c>
      <c r="H43" s="209">
        <v>7.1428019235655338E-3</v>
      </c>
      <c r="I43" s="209">
        <v>6.9468406381538728E-3</v>
      </c>
      <c r="J43" s="209">
        <v>6.7556409213069823E-3</v>
      </c>
      <c r="K43" s="209">
        <v>6.5691056898724565E-3</v>
      </c>
      <c r="L43" s="209">
        <v>6.3871393032561841E-3</v>
      </c>
    </row>
    <row r="44" spans="1:12">
      <c r="A44" s="69"/>
      <c r="B44" s="208">
        <v>2.5</v>
      </c>
      <c r="C44" s="209">
        <v>6.209647555894704E-3</v>
      </c>
      <c r="D44" s="209">
        <v>6.036537669261044E-3</v>
      </c>
      <c r="E44" s="209">
        <v>5.8677182834190322E-3</v>
      </c>
      <c r="F44" s="209">
        <v>5.7030994481267472E-3</v>
      </c>
      <c r="G44" s="209">
        <v>5.5425926134949899E-3</v>
      </c>
      <c r="H44" s="209">
        <v>5.3861106201980036E-3</v>
      </c>
      <c r="I44" s="209">
        <v>5.233567689245433E-3</v>
      </c>
      <c r="J44" s="209">
        <v>5.0848794113023121E-3</v>
      </c>
      <c r="K44" s="209">
        <v>4.9399627355751763E-3</v>
      </c>
      <c r="L44" s="209">
        <v>4.7987359582324363E-3</v>
      </c>
    </row>
    <row r="45" spans="1:12">
      <c r="A45" s="69"/>
      <c r="B45" s="208">
        <v>2.6</v>
      </c>
      <c r="C45" s="209">
        <v>4.6611187103801077E-3</v>
      </c>
      <c r="D45" s="209">
        <v>4.5270319455641417E-3</v>
      </c>
      <c r="E45" s="209">
        <v>4.3963979268010211E-3</v>
      </c>
      <c r="F45" s="209">
        <v>4.269140213116196E-3</v>
      </c>
      <c r="G45" s="209">
        <v>4.1451836455753677E-3</v>
      </c>
      <c r="H45" s="209">
        <v>4.0244543327890847E-3</v>
      </c>
      <c r="I45" s="209">
        <v>3.9068796358647795E-3</v>
      </c>
      <c r="J45" s="209">
        <v>3.7923881527830439E-3</v>
      </c>
      <c r="K45" s="209">
        <v>3.6809097021601733E-3</v>
      </c>
      <c r="L45" s="209">
        <v>3.5723753063618968E-3</v>
      </c>
    </row>
    <row r="46" spans="1:12">
      <c r="A46" s="69"/>
      <c r="B46" s="208">
        <v>2.7</v>
      </c>
      <c r="C46" s="209">
        <v>3.4667171739281022E-3</v>
      </c>
      <c r="D46" s="209">
        <v>3.3638686812552665E-3</v>
      </c>
      <c r="E46" s="209">
        <v>3.2637643534811911E-3</v>
      </c>
      <c r="F46" s="209">
        <v>3.1663398445194169E-3</v>
      </c>
      <c r="G46" s="209">
        <v>3.0715319161562782E-3</v>
      </c>
      <c r="H46" s="209">
        <v>2.9792784161437602E-3</v>
      </c>
      <c r="I46" s="209">
        <v>2.8895182551944565E-3</v>
      </c>
      <c r="J46" s="209">
        <v>2.8021913827771527E-3</v>
      </c>
      <c r="K46" s="209">
        <v>2.717238761609897E-3</v>
      </c>
      <c r="L46" s="209">
        <v>2.6346023407105568E-3</v>
      </c>
    </row>
    <row r="47" spans="1:12">
      <c r="A47" s="69"/>
      <c r="B47" s="208">
        <v>2.8</v>
      </c>
      <c r="C47" s="209">
        <v>2.5542250268806299E-3</v>
      </c>
      <c r="D47" s="209">
        <v>2.4760506544659888E-3</v>
      </c>
      <c r="E47" s="209">
        <v>2.4000239532107059E-3</v>
      </c>
      <c r="F47" s="209">
        <v>2.3260905140325416E-3</v>
      </c>
      <c r="G47" s="209">
        <v>2.2541967524918327E-3</v>
      </c>
      <c r="H47" s="209">
        <v>2.1842898697331803E-3</v>
      </c>
      <c r="I47" s="209">
        <v>2.1163178106358149E-3</v>
      </c>
      <c r="J47" s="209">
        <v>2.0502292188806504E-3</v>
      </c>
      <c r="K47" s="209">
        <v>1.9859733886347097E-3</v>
      </c>
      <c r="L47" s="209">
        <v>1.9235002124849965E-3</v>
      </c>
    </row>
    <row r="48" spans="1:12">
      <c r="A48" s="69"/>
      <c r="B48" s="208">
        <v>2.9</v>
      </c>
      <c r="C48" s="209">
        <v>1.86276012525044E-3</v>
      </c>
      <c r="D48" s="209">
        <v>1.8037040432374862E-3</v>
      </c>
      <c r="E48" s="209">
        <v>1.7462832984910248E-3</v>
      </c>
      <c r="F48" s="209">
        <v>1.6904495674879838E-3</v>
      </c>
      <c r="G48" s="209">
        <v>1.6361547937506771E-3</v>
      </c>
      <c r="H48" s="209">
        <v>1.5833511037225412E-3</v>
      </c>
      <c r="I48" s="209">
        <v>1.5319907152322454E-3</v>
      </c>
      <c r="J48" s="209">
        <v>1.482025837799883E-3</v>
      </c>
      <c r="K48" s="209">
        <v>1.4334085639287064E-3</v>
      </c>
      <c r="L48" s="209">
        <v>1.3860907505078846E-3</v>
      </c>
    </row>
    <row r="49" spans="1:12">
      <c r="A49" s="69"/>
      <c r="B49" s="208"/>
      <c r="C49" s="209"/>
      <c r="D49" s="209"/>
      <c r="E49" s="209"/>
      <c r="F49" s="209"/>
      <c r="G49" s="209"/>
      <c r="H49" s="209"/>
      <c r="I49" s="209"/>
      <c r="J49" s="209"/>
      <c r="K49" s="209"/>
      <c r="L49" s="209"/>
    </row>
    <row r="50" spans="1:12">
      <c r="A50" s="69"/>
      <c r="B50" s="208">
        <v>3</v>
      </c>
      <c r="C50" s="209">
        <v>1.2999999999999999E-3</v>
      </c>
      <c r="D50" s="209">
        <v>1.2999999999999999E-3</v>
      </c>
      <c r="E50" s="209">
        <v>1.2999999999999999E-3</v>
      </c>
      <c r="F50" s="209">
        <v>1.1999999999999999E-3</v>
      </c>
      <c r="G50" s="209">
        <v>1.1999999999999999E-3</v>
      </c>
      <c r="H50" s="209">
        <v>1.1000000000000001E-3</v>
      </c>
      <c r="I50" s="209">
        <v>1.1000000000000001E-3</v>
      </c>
      <c r="J50" s="209">
        <v>1.1000000000000001E-3</v>
      </c>
      <c r="K50" s="209">
        <v>1E-3</v>
      </c>
      <c r="L50" s="209">
        <v>1E-3</v>
      </c>
    </row>
    <row r="51" spans="1:12">
      <c r="A51" s="69"/>
      <c r="B51" s="210">
        <v>3.1</v>
      </c>
      <c r="C51" s="211">
        <v>1E-3</v>
      </c>
      <c r="D51" s="211">
        <v>8.9999999999999998E-4</v>
      </c>
      <c r="E51" s="211">
        <v>8.9999999999999998E-4</v>
      </c>
      <c r="F51" s="211">
        <v>8.9999999999999998E-4</v>
      </c>
      <c r="G51" s="211">
        <v>8.0000000000000004E-4</v>
      </c>
      <c r="H51" s="211">
        <v>8.0000000000000004E-4</v>
      </c>
      <c r="I51" s="211">
        <v>8.0000000000000004E-4</v>
      </c>
      <c r="J51" s="211">
        <v>8.0000000000000004E-4</v>
      </c>
      <c r="K51" s="211">
        <v>6.9999999999999999E-4</v>
      </c>
      <c r="L51" s="211">
        <v>6.9999999999999999E-4</v>
      </c>
    </row>
    <row r="52" spans="1:12">
      <c r="A52" s="69"/>
      <c r="B52" s="69"/>
      <c r="C52" s="55"/>
      <c r="D52" s="55"/>
      <c r="E52" s="55"/>
      <c r="F52" s="55"/>
      <c r="G52" s="55"/>
      <c r="H52" s="55"/>
      <c r="I52" s="55"/>
      <c r="J52" s="55"/>
      <c r="K52" s="55"/>
      <c r="L52" s="55"/>
    </row>
    <row r="53" spans="1:12">
      <c r="A53" s="69"/>
      <c r="B53" s="69"/>
      <c r="C53" s="55"/>
      <c r="D53" s="55"/>
      <c r="E53" s="55"/>
      <c r="F53" s="55"/>
      <c r="G53" s="55"/>
      <c r="H53" s="55"/>
      <c r="I53" s="55"/>
      <c r="J53" s="55"/>
      <c r="K53" s="55"/>
      <c r="L53" s="55"/>
    </row>
  </sheetData>
  <sheetProtection sheet="1" objects="1" scenarios="1"/>
  <mergeCells count="2">
    <mergeCell ref="D2:I2"/>
    <mergeCell ref="D3:I3"/>
  </mergeCells>
  <phoneticPr fontId="0" type="noConversion"/>
  <pageMargins left="0.78740157499999996" right="0.78740157499999996" top="0.984251969" bottom="0.984251969" header="0.4921259845" footer="0.492125984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12</vt:i4>
      </vt:variant>
      <vt:variant>
        <vt:lpstr>Plages nommées</vt:lpstr>
      </vt:variant>
      <vt:variant>
        <vt:i4>3</vt:i4>
      </vt:variant>
    </vt:vector>
  </HeadingPairs>
  <TitlesOfParts>
    <vt:vector size="15" baseType="lpstr">
      <vt:lpstr> Chi²</vt:lpstr>
      <vt:lpstr>Coef r de Pearson</vt:lpstr>
      <vt:lpstr>F Max</vt:lpstr>
      <vt:lpstr>Fisher</vt:lpstr>
      <vt:lpstr>Loi binomiale</vt:lpstr>
      <vt:lpstr>Spearman</vt:lpstr>
      <vt:lpstr>Wilcoxon</vt:lpstr>
      <vt:lpstr>Student</vt:lpstr>
      <vt:lpstr>Table Z</vt:lpstr>
      <vt:lpstr>Coefts Shapiro</vt:lpstr>
      <vt:lpstr>Shapiro-Wilk</vt:lpstr>
      <vt:lpstr>Durbin-Watson</vt:lpstr>
      <vt:lpstr>CHISQ</vt:lpstr>
      <vt:lpstr>PEAR</vt:lpstr>
      <vt:lpstr>PEARS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Gilles</dc:creator>
  <cp:lastModifiedBy>Gilles</cp:lastModifiedBy>
  <dcterms:created xsi:type="dcterms:W3CDTF">2006-01-30T21:01:07Z</dcterms:created>
  <dcterms:modified xsi:type="dcterms:W3CDTF">2014-03-04T21:34:02Z</dcterms:modified>
</cp:coreProperties>
</file>