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bookViews>
    <workbookView xWindow="240" yWindow="90" windowWidth="9135" windowHeight="4965" tabRatio="907"/>
  </bookViews>
  <sheets>
    <sheet name="Données" sheetId="1" r:id="rId1"/>
    <sheet name="Test de KW" sheetId="2" r:id="rId2"/>
    <sheet name="Rangs" sheetId="3" state="hidden" r:id="rId3"/>
    <sheet name="Test de KW avec R" sheetId="18" r:id="rId4"/>
    <sheet name="Comparaisons multiples" sheetId="14" r:id="rId5"/>
    <sheet name="3 éch. indép." sheetId="4" r:id="rId6"/>
    <sheet name="4 éch. indép." sheetId="5" r:id="rId7"/>
    <sheet name="5 éch. indép." sheetId="6" r:id="rId8"/>
    <sheet name="6 éch. indép." sheetId="7" r:id="rId9"/>
    <sheet name="7 éch. indép." sheetId="8" r:id="rId10"/>
    <sheet name="8 éch. indép." sheetId="9" r:id="rId11"/>
    <sheet name="9 éch. indép." sheetId="15" r:id="rId12"/>
    <sheet name="10 éch. indép." sheetId="16" r:id="rId13"/>
    <sheet name="Comp. multiples avec R" sheetId="17" r:id="rId14"/>
    <sheet name="Tables" sheetId="13" state="hidden" r:id="rId15"/>
  </sheets>
  <definedNames>
    <definedName name="__TZ2">Tables!$A$4:$H$20</definedName>
    <definedName name="_xlnm._FilterDatabase" localSheetId="5" hidden="1">'3 éch. indép.'!$A$1:$J$55</definedName>
    <definedName name="_TZ3">Tables!$A$25:$F$38</definedName>
  </definedNames>
  <calcPr calcId="162913"/>
</workbook>
</file>

<file path=xl/calcChain.xml><?xml version="1.0" encoding="utf-8"?>
<calcChain xmlns="http://schemas.openxmlformats.org/spreadsheetml/2006/main">
  <c r="G20" i="4" l="1"/>
  <c r="C65" i="1"/>
  <c r="C68" i="1" s="1"/>
  <c r="D65" i="1"/>
  <c r="E65" i="1"/>
  <c r="F65" i="1"/>
  <c r="G65" i="1"/>
  <c r="G68" i="1" s="1"/>
  <c r="H65" i="1"/>
  <c r="I65" i="1"/>
  <c r="J65" i="1"/>
  <c r="K65" i="1"/>
  <c r="K68" i="1" s="1"/>
  <c r="C66" i="1"/>
  <c r="D66" i="1"/>
  <c r="E66" i="1"/>
  <c r="F66" i="1"/>
  <c r="G66" i="1"/>
  <c r="H66" i="1"/>
  <c r="I66" i="1"/>
  <c r="J66" i="1"/>
  <c r="K66" i="1"/>
  <c r="C67" i="1"/>
  <c r="D67" i="1"/>
  <c r="D69" i="1" s="1"/>
  <c r="E67" i="1"/>
  <c r="E69" i="1" s="1"/>
  <c r="F67" i="1"/>
  <c r="G67" i="1"/>
  <c r="G69" i="1" s="1"/>
  <c r="H67" i="1"/>
  <c r="H69" i="1" s="1"/>
  <c r="I67" i="1"/>
  <c r="I69" i="1" s="1"/>
  <c r="J67" i="1"/>
  <c r="K67" i="1"/>
  <c r="E68" i="1"/>
  <c r="F68" i="1"/>
  <c r="H68" i="1"/>
  <c r="F69" i="1"/>
  <c r="B67" i="1"/>
  <c r="B65" i="1"/>
  <c r="B69" i="1" s="1"/>
  <c r="B66" i="1"/>
  <c r="L57" i="1"/>
  <c r="Z57" i="1" s="1"/>
  <c r="AA57" i="1" s="1"/>
  <c r="O57" i="1" s="1"/>
  <c r="L157" i="1"/>
  <c r="L257" i="1"/>
  <c r="L357" i="1"/>
  <c r="L407" i="1"/>
  <c r="L507" i="1"/>
  <c r="Z507" i="1" s="1"/>
  <c r="L458" i="1"/>
  <c r="Z458" i="1" s="1"/>
  <c r="L506" i="1"/>
  <c r="Z506" i="1" s="1"/>
  <c r="AA506" i="1" s="1"/>
  <c r="O506" i="1" s="1"/>
  <c r="L505" i="1"/>
  <c r="Z505" i="1" s="1"/>
  <c r="AA505" i="1" s="1"/>
  <c r="O505" i="1" s="1"/>
  <c r="L504" i="1"/>
  <c r="Z504" i="1" s="1"/>
  <c r="AA504" i="1" s="1"/>
  <c r="O504" i="1" s="1"/>
  <c r="L503" i="1"/>
  <c r="Z503" i="1" s="1"/>
  <c r="AA503" i="1" s="1"/>
  <c r="O503" i="1" s="1"/>
  <c r="L502" i="1"/>
  <c r="Z502" i="1" s="1"/>
  <c r="AA502" i="1" s="1"/>
  <c r="O502" i="1" s="1"/>
  <c r="L501" i="1"/>
  <c r="Z501" i="1" s="1"/>
  <c r="L500" i="1"/>
  <c r="Z500" i="1" s="1"/>
  <c r="L499" i="1"/>
  <c r="Z499" i="1" s="1"/>
  <c r="AA499" i="1" s="1"/>
  <c r="O499" i="1" s="1"/>
  <c r="L498" i="1"/>
  <c r="Z498" i="1" s="1"/>
  <c r="AA498" i="1" s="1"/>
  <c r="O498" i="1" s="1"/>
  <c r="L497" i="1"/>
  <c r="Z497" i="1" s="1"/>
  <c r="AA497" i="1" s="1"/>
  <c r="O497" i="1" s="1"/>
  <c r="L496" i="1"/>
  <c r="Z496" i="1" s="1"/>
  <c r="L495" i="1"/>
  <c r="Z495" i="1" s="1"/>
  <c r="AA495" i="1" s="1"/>
  <c r="O495" i="1" s="1"/>
  <c r="L494" i="1"/>
  <c r="Z494" i="1" s="1"/>
  <c r="AA494" i="1" s="1"/>
  <c r="O494" i="1" s="1"/>
  <c r="L493" i="1"/>
  <c r="Z493" i="1" s="1"/>
  <c r="AA493" i="1" s="1"/>
  <c r="O493" i="1" s="1"/>
  <c r="L492" i="1"/>
  <c r="Z492" i="1" s="1"/>
  <c r="AA492" i="1" s="1"/>
  <c r="O492" i="1" s="1"/>
  <c r="L491" i="1"/>
  <c r="Z491" i="1" s="1"/>
  <c r="L490" i="1"/>
  <c r="Z490" i="1" s="1"/>
  <c r="AA490" i="1" s="1"/>
  <c r="O490" i="1" s="1"/>
  <c r="L489" i="1"/>
  <c r="Z489" i="1" s="1"/>
  <c r="AA489" i="1" s="1"/>
  <c r="O489" i="1" s="1"/>
  <c r="L488" i="1"/>
  <c r="Z488" i="1" s="1"/>
  <c r="AA488" i="1" s="1"/>
  <c r="O488" i="1" s="1"/>
  <c r="L487" i="1"/>
  <c r="Z487" i="1" s="1"/>
  <c r="L486" i="1"/>
  <c r="Z486" i="1" s="1"/>
  <c r="AA486" i="1" s="1"/>
  <c r="O486" i="1" s="1"/>
  <c r="L485" i="1"/>
  <c r="Z485" i="1" s="1"/>
  <c r="AA485" i="1" s="1"/>
  <c r="O485" i="1" s="1"/>
  <c r="L484" i="1"/>
  <c r="Z484" i="1" s="1"/>
  <c r="AA484" i="1" s="1"/>
  <c r="O484" i="1" s="1"/>
  <c r="L483" i="1"/>
  <c r="Z483" i="1" s="1"/>
  <c r="AA483" i="1" s="1"/>
  <c r="O483" i="1" s="1"/>
  <c r="L482" i="1"/>
  <c r="Z482" i="1" s="1"/>
  <c r="AA482" i="1" s="1"/>
  <c r="O482" i="1" s="1"/>
  <c r="L481" i="1"/>
  <c r="Z481" i="1" s="1"/>
  <c r="AA481" i="1" s="1"/>
  <c r="O481" i="1" s="1"/>
  <c r="L480" i="1"/>
  <c r="Z480" i="1" s="1"/>
  <c r="AA480" i="1" s="1"/>
  <c r="O480" i="1" s="1"/>
  <c r="L479" i="1"/>
  <c r="Z479" i="1" s="1"/>
  <c r="AA479" i="1" s="1"/>
  <c r="O479" i="1" s="1"/>
  <c r="L478" i="1"/>
  <c r="Z478" i="1" s="1"/>
  <c r="AA478" i="1" s="1"/>
  <c r="O478" i="1" s="1"/>
  <c r="L477" i="1"/>
  <c r="Z477" i="1" s="1"/>
  <c r="L476" i="1"/>
  <c r="Z476" i="1" s="1"/>
  <c r="L475" i="1"/>
  <c r="Z475" i="1" s="1"/>
  <c r="AA475" i="1" s="1"/>
  <c r="O475" i="1" s="1"/>
  <c r="L474" i="1"/>
  <c r="Z474" i="1" s="1"/>
  <c r="AA474" i="1" s="1"/>
  <c r="O474" i="1" s="1"/>
  <c r="L473" i="1"/>
  <c r="Z473" i="1" s="1"/>
  <c r="AA473" i="1" s="1"/>
  <c r="O473" i="1" s="1"/>
  <c r="L472" i="1"/>
  <c r="Z472" i="1" s="1"/>
  <c r="AA472" i="1" s="1"/>
  <c r="O472" i="1" s="1"/>
  <c r="L471" i="1"/>
  <c r="Z471" i="1" s="1"/>
  <c r="AA471" i="1" s="1"/>
  <c r="O471" i="1" s="1"/>
  <c r="L470" i="1"/>
  <c r="Z470" i="1" s="1"/>
  <c r="AA470" i="1" s="1"/>
  <c r="O470" i="1" s="1"/>
  <c r="L469" i="1"/>
  <c r="Z469" i="1" s="1"/>
  <c r="AA469" i="1" s="1"/>
  <c r="O469" i="1" s="1"/>
  <c r="L468" i="1"/>
  <c r="Z468" i="1" s="1"/>
  <c r="L467" i="1"/>
  <c r="Z467" i="1" s="1"/>
  <c r="AA467" i="1" s="1"/>
  <c r="O467" i="1" s="1"/>
  <c r="L466" i="1"/>
  <c r="Z466" i="1" s="1"/>
  <c r="AA466" i="1" s="1"/>
  <c r="O466" i="1" s="1"/>
  <c r="L465" i="1"/>
  <c r="Z465" i="1" s="1"/>
  <c r="AA465" i="1" s="1"/>
  <c r="O465" i="1" s="1"/>
  <c r="L464" i="1"/>
  <c r="Z464" i="1" s="1"/>
  <c r="AA464" i="1" s="1"/>
  <c r="O464" i="1" s="1"/>
  <c r="L463" i="1"/>
  <c r="Z463" i="1" s="1"/>
  <c r="AA463" i="1" s="1"/>
  <c r="O463" i="1" s="1"/>
  <c r="L462" i="1"/>
  <c r="Z462" i="1" s="1"/>
  <c r="AA462" i="1" s="1"/>
  <c r="O462" i="1" s="1"/>
  <c r="L461" i="1"/>
  <c r="Z461" i="1" s="1"/>
  <c r="L460" i="1"/>
  <c r="Z460" i="1" s="1"/>
  <c r="L459" i="1"/>
  <c r="Z459" i="1" s="1"/>
  <c r="AA459" i="1" s="1"/>
  <c r="O459" i="1" s="1"/>
  <c r="L457" i="1"/>
  <c r="Z457" i="1" s="1"/>
  <c r="AA457" i="1" s="1"/>
  <c r="O457" i="1" s="1"/>
  <c r="L456" i="1"/>
  <c r="Z456" i="1" s="1"/>
  <c r="AA456" i="1" s="1"/>
  <c r="O456" i="1" s="1"/>
  <c r="L455" i="1"/>
  <c r="Z455" i="1" s="1"/>
  <c r="AA455" i="1" s="1"/>
  <c r="O455" i="1" s="1"/>
  <c r="L454" i="1"/>
  <c r="Z454" i="1" s="1"/>
  <c r="AA454" i="1" s="1"/>
  <c r="O454" i="1" s="1"/>
  <c r="L453" i="1"/>
  <c r="Z453" i="1" s="1"/>
  <c r="AA453" i="1" s="1"/>
  <c r="O453" i="1" s="1"/>
  <c r="L452" i="1"/>
  <c r="Z452" i="1" s="1"/>
  <c r="AA452" i="1" s="1"/>
  <c r="O452" i="1" s="1"/>
  <c r="L451" i="1"/>
  <c r="Z451" i="1" s="1"/>
  <c r="AA451" i="1" s="1"/>
  <c r="O451" i="1" s="1"/>
  <c r="L450" i="1"/>
  <c r="Z450" i="1" s="1"/>
  <c r="AA450" i="1" s="1"/>
  <c r="O450" i="1" s="1"/>
  <c r="L449" i="1"/>
  <c r="Z449" i="1" s="1"/>
  <c r="AA449" i="1" s="1"/>
  <c r="O449" i="1" s="1"/>
  <c r="L448" i="1"/>
  <c r="Z448" i="1" s="1"/>
  <c r="AA448" i="1" s="1"/>
  <c r="O448" i="1" s="1"/>
  <c r="L447" i="1"/>
  <c r="Z447" i="1" s="1"/>
  <c r="AA447" i="1" s="1"/>
  <c r="O447" i="1" s="1"/>
  <c r="L446" i="1"/>
  <c r="Z446" i="1" s="1"/>
  <c r="AA446" i="1" s="1"/>
  <c r="O446" i="1" s="1"/>
  <c r="L445" i="1"/>
  <c r="Z445" i="1" s="1"/>
  <c r="L444" i="1"/>
  <c r="Z444" i="1" s="1"/>
  <c r="AA444" i="1" s="1"/>
  <c r="O444" i="1" s="1"/>
  <c r="L443" i="1"/>
  <c r="Z443" i="1" s="1"/>
  <c r="L442" i="1"/>
  <c r="Z442" i="1" s="1"/>
  <c r="L441" i="1"/>
  <c r="Z441" i="1" s="1"/>
  <c r="AA441" i="1" s="1"/>
  <c r="O441" i="1" s="1"/>
  <c r="L440" i="1"/>
  <c r="Z440" i="1" s="1"/>
  <c r="AA440" i="1" s="1"/>
  <c r="O440" i="1" s="1"/>
  <c r="L439" i="1"/>
  <c r="Z439" i="1" s="1"/>
  <c r="AA439" i="1" s="1"/>
  <c r="O439" i="1" s="1"/>
  <c r="L438" i="1"/>
  <c r="Z438" i="1" s="1"/>
  <c r="L437" i="1"/>
  <c r="Z437" i="1" s="1"/>
  <c r="AA437" i="1" s="1"/>
  <c r="O437" i="1" s="1"/>
  <c r="L436" i="1"/>
  <c r="Z436" i="1" s="1"/>
  <c r="L435" i="1"/>
  <c r="Z435" i="1" s="1"/>
  <c r="L434" i="1"/>
  <c r="Z434" i="1" s="1"/>
  <c r="L433" i="1"/>
  <c r="Z433" i="1" s="1"/>
  <c r="AA433" i="1" s="1"/>
  <c r="O433" i="1" s="1"/>
  <c r="L432" i="1"/>
  <c r="Z432" i="1" s="1"/>
  <c r="AA432" i="1" s="1"/>
  <c r="O432" i="1" s="1"/>
  <c r="L431" i="1"/>
  <c r="Z431" i="1" s="1"/>
  <c r="AA431" i="1" s="1"/>
  <c r="O431" i="1" s="1"/>
  <c r="L430" i="1"/>
  <c r="Z430" i="1" s="1"/>
  <c r="AA430" i="1" s="1"/>
  <c r="O430" i="1" s="1"/>
  <c r="L429" i="1"/>
  <c r="Z429" i="1" s="1"/>
  <c r="AA429" i="1" s="1"/>
  <c r="O429" i="1" s="1"/>
  <c r="L428" i="1"/>
  <c r="Z428" i="1" s="1"/>
  <c r="AA428" i="1" s="1"/>
  <c r="O428" i="1" s="1"/>
  <c r="L427" i="1"/>
  <c r="Z427" i="1" s="1"/>
  <c r="L426" i="1"/>
  <c r="Z426" i="1" s="1"/>
  <c r="AA426" i="1" s="1"/>
  <c r="O426" i="1" s="1"/>
  <c r="L425" i="1"/>
  <c r="Z425" i="1" s="1"/>
  <c r="AA425" i="1" s="1"/>
  <c r="O425" i="1" s="1"/>
  <c r="L424" i="1"/>
  <c r="Z424" i="1" s="1"/>
  <c r="AA424" i="1" s="1"/>
  <c r="O424" i="1" s="1"/>
  <c r="L423" i="1"/>
  <c r="Z423" i="1" s="1"/>
  <c r="AA423" i="1" s="1"/>
  <c r="O423" i="1" s="1"/>
  <c r="L422" i="1"/>
  <c r="Z422" i="1" s="1"/>
  <c r="AA422" i="1" s="1"/>
  <c r="O422" i="1" s="1"/>
  <c r="L421" i="1"/>
  <c r="Z421" i="1" s="1"/>
  <c r="AA421" i="1" s="1"/>
  <c r="O421" i="1" s="1"/>
  <c r="L420" i="1"/>
  <c r="Z420" i="1" s="1"/>
  <c r="AA420" i="1" s="1"/>
  <c r="O420" i="1" s="1"/>
  <c r="L419" i="1"/>
  <c r="Z419" i="1" s="1"/>
  <c r="AA419" i="1" s="1"/>
  <c r="O419" i="1" s="1"/>
  <c r="L418" i="1"/>
  <c r="Z418" i="1" s="1"/>
  <c r="AA418" i="1" s="1"/>
  <c r="O418" i="1" s="1"/>
  <c r="L417" i="1"/>
  <c r="Z417" i="1" s="1"/>
  <c r="AA417" i="1" s="1"/>
  <c r="O417" i="1" s="1"/>
  <c r="L416" i="1"/>
  <c r="Z416" i="1" s="1"/>
  <c r="AA416" i="1" s="1"/>
  <c r="O416" i="1" s="1"/>
  <c r="L415" i="1"/>
  <c r="Z415" i="1" s="1"/>
  <c r="L414" i="1"/>
  <c r="Z414" i="1" s="1"/>
  <c r="AA414" i="1" s="1"/>
  <c r="O414" i="1" s="1"/>
  <c r="L413" i="1"/>
  <c r="Z413" i="1" s="1"/>
  <c r="L412" i="1"/>
  <c r="Z412" i="1" s="1"/>
  <c r="AA412" i="1" s="1"/>
  <c r="O412" i="1" s="1"/>
  <c r="L411" i="1"/>
  <c r="Z411" i="1" s="1"/>
  <c r="L410" i="1"/>
  <c r="Z410" i="1" s="1"/>
  <c r="AA410" i="1" s="1"/>
  <c r="O410" i="1" s="1"/>
  <c r="L409" i="1"/>
  <c r="Z409" i="1" s="1"/>
  <c r="AA409" i="1" s="1"/>
  <c r="O409" i="1" s="1"/>
  <c r="L408" i="1"/>
  <c r="Z408" i="1" s="1"/>
  <c r="AA408" i="1" s="1"/>
  <c r="O408" i="1" s="1"/>
  <c r="Z407" i="1"/>
  <c r="AA407" i="1" s="1"/>
  <c r="O407" i="1" s="1"/>
  <c r="L406" i="1"/>
  <c r="Z406" i="1" s="1"/>
  <c r="L405" i="1"/>
  <c r="Z405" i="1" s="1"/>
  <c r="AA405" i="1" s="1"/>
  <c r="O405" i="1" s="1"/>
  <c r="L404" i="1"/>
  <c r="Z404" i="1" s="1"/>
  <c r="L403" i="1"/>
  <c r="Z403" i="1" s="1"/>
  <c r="AA403" i="1" s="1"/>
  <c r="O403" i="1" s="1"/>
  <c r="L402" i="1"/>
  <c r="Z402" i="1" s="1"/>
  <c r="AA402" i="1" s="1"/>
  <c r="O402" i="1" s="1"/>
  <c r="L401" i="1"/>
  <c r="Z401" i="1" s="1"/>
  <c r="AA401" i="1" s="1"/>
  <c r="O401" i="1" s="1"/>
  <c r="L400" i="1"/>
  <c r="Z400" i="1" s="1"/>
  <c r="AA400" i="1" s="1"/>
  <c r="O400" i="1" s="1"/>
  <c r="L399" i="1"/>
  <c r="Z399" i="1" s="1"/>
  <c r="AA399" i="1" s="1"/>
  <c r="O399" i="1" s="1"/>
  <c r="L398" i="1"/>
  <c r="Z398" i="1" s="1"/>
  <c r="L397" i="1"/>
  <c r="Z397" i="1" s="1"/>
  <c r="AA397" i="1" s="1"/>
  <c r="O397" i="1" s="1"/>
  <c r="L47" i="1"/>
  <c r="L48" i="1"/>
  <c r="L49" i="1"/>
  <c r="L50" i="1"/>
  <c r="Z50" i="1" s="1"/>
  <c r="AA50" i="1" s="1"/>
  <c r="O50" i="1" s="1"/>
  <c r="L51" i="1"/>
  <c r="L52" i="1"/>
  <c r="L53" i="1"/>
  <c r="L54" i="1"/>
  <c r="L55" i="1"/>
  <c r="L56" i="1"/>
  <c r="L97" i="1"/>
  <c r="L98" i="1"/>
  <c r="Z98" i="1" s="1"/>
  <c r="L99" i="1"/>
  <c r="L100" i="1"/>
  <c r="Z100" i="1" s="1"/>
  <c r="AA100" i="1" s="1"/>
  <c r="O100" i="1" s="1"/>
  <c r="L101" i="1"/>
  <c r="L102" i="1"/>
  <c r="L103" i="1"/>
  <c r="L104" i="1"/>
  <c r="L105" i="1"/>
  <c r="L106" i="1"/>
  <c r="Z106" i="1" s="1"/>
  <c r="AA106" i="1" s="1"/>
  <c r="O106" i="1" s="1"/>
  <c r="L107" i="1"/>
  <c r="Z107" i="1" s="1"/>
  <c r="AA107" i="1" s="1"/>
  <c r="O107" i="1" s="1"/>
  <c r="L147" i="1"/>
  <c r="Z147" i="1" s="1"/>
  <c r="AA147" i="1" s="1"/>
  <c r="O147" i="1" s="1"/>
  <c r="L148" i="1"/>
  <c r="L149" i="1"/>
  <c r="L150" i="1"/>
  <c r="L151" i="1"/>
  <c r="L152" i="1"/>
  <c r="L153" i="1"/>
  <c r="L154" i="1"/>
  <c r="L155" i="1"/>
  <c r="Z155" i="1" s="1"/>
  <c r="AA155" i="1" s="1"/>
  <c r="O155" i="1" s="1"/>
  <c r="L156" i="1"/>
  <c r="L197" i="1"/>
  <c r="L198" i="1"/>
  <c r="L199" i="1"/>
  <c r="L200" i="1"/>
  <c r="L201" i="1"/>
  <c r="Z201" i="1" s="1"/>
  <c r="AA201" i="1" s="1"/>
  <c r="O201" i="1" s="1"/>
  <c r="L202" i="1"/>
  <c r="L203" i="1"/>
  <c r="Z203" i="1" s="1"/>
  <c r="AA203" i="1" s="1"/>
  <c r="O203" i="1" s="1"/>
  <c r="L204" i="1"/>
  <c r="L205" i="1"/>
  <c r="L206" i="1"/>
  <c r="L207" i="1"/>
  <c r="L247" i="1"/>
  <c r="L248" i="1"/>
  <c r="Z248" i="1" s="1"/>
  <c r="AA248" i="1" s="1"/>
  <c r="O248" i="1" s="1"/>
  <c r="L249" i="1"/>
  <c r="L250" i="1"/>
  <c r="Z250" i="1" s="1"/>
  <c r="AA250" i="1" s="1"/>
  <c r="O250" i="1" s="1"/>
  <c r="L251" i="1"/>
  <c r="L252" i="1"/>
  <c r="L253" i="1"/>
  <c r="L254" i="1"/>
  <c r="L255" i="1"/>
  <c r="L256" i="1"/>
  <c r="Z256" i="1" s="1"/>
  <c r="AA256" i="1" s="1"/>
  <c r="O256" i="1" s="1"/>
  <c r="L297" i="1"/>
  <c r="L298" i="1"/>
  <c r="L299" i="1"/>
  <c r="L300" i="1"/>
  <c r="L301" i="1"/>
  <c r="L302" i="1"/>
  <c r="L303" i="1"/>
  <c r="L304" i="1"/>
  <c r="Z304" i="1" s="1"/>
  <c r="AA304" i="1" s="1"/>
  <c r="O304" i="1" s="1"/>
  <c r="L305" i="1"/>
  <c r="L306" i="1"/>
  <c r="L307" i="1"/>
  <c r="L347" i="1"/>
  <c r="L348" i="1"/>
  <c r="L349" i="1"/>
  <c r="L350" i="1"/>
  <c r="L351" i="1"/>
  <c r="Z351" i="1" s="1"/>
  <c r="L352" i="1"/>
  <c r="L353" i="1"/>
  <c r="Z353" i="1" s="1"/>
  <c r="L354" i="1"/>
  <c r="L355" i="1"/>
  <c r="L356" i="1"/>
  <c r="L396" i="1"/>
  <c r="Z396" i="1" s="1"/>
  <c r="L395" i="1"/>
  <c r="Z395" i="1" s="1"/>
  <c r="AA395" i="1" s="1"/>
  <c r="O395" i="1" s="1"/>
  <c r="L394" i="1"/>
  <c r="Z394" i="1" s="1"/>
  <c r="AA394" i="1" s="1"/>
  <c r="O394" i="1" s="1"/>
  <c r="L393" i="1"/>
  <c r="Z393" i="1" s="1"/>
  <c r="AA393" i="1" s="1"/>
  <c r="O393" i="1" s="1"/>
  <c r="L392" i="1"/>
  <c r="Z392" i="1" s="1"/>
  <c r="AA392" i="1" s="1"/>
  <c r="O392" i="1" s="1"/>
  <c r="L391" i="1"/>
  <c r="Z391" i="1" s="1"/>
  <c r="L390" i="1"/>
  <c r="Z390" i="1" s="1"/>
  <c r="AA390" i="1" s="1"/>
  <c r="O390" i="1" s="1"/>
  <c r="L389" i="1"/>
  <c r="Z389" i="1" s="1"/>
  <c r="L388" i="1"/>
  <c r="Z388" i="1" s="1"/>
  <c r="L387" i="1"/>
  <c r="Z387" i="1" s="1"/>
  <c r="AA387" i="1" s="1"/>
  <c r="O387" i="1" s="1"/>
  <c r="L386" i="1"/>
  <c r="Z386" i="1" s="1"/>
  <c r="AA386" i="1" s="1"/>
  <c r="O386" i="1" s="1"/>
  <c r="L385" i="1"/>
  <c r="Z385" i="1" s="1"/>
  <c r="AA385" i="1" s="1"/>
  <c r="O385" i="1" s="1"/>
  <c r="L384" i="1"/>
  <c r="Z384" i="1" s="1"/>
  <c r="AA384" i="1" s="1"/>
  <c r="O384" i="1" s="1"/>
  <c r="L383" i="1"/>
  <c r="Z383" i="1" s="1"/>
  <c r="L382" i="1"/>
  <c r="Z382" i="1" s="1"/>
  <c r="L381" i="1"/>
  <c r="Z381" i="1" s="1"/>
  <c r="L380" i="1"/>
  <c r="Z380" i="1" s="1"/>
  <c r="L379" i="1"/>
  <c r="Z379" i="1" s="1"/>
  <c r="AA379" i="1" s="1"/>
  <c r="O379" i="1" s="1"/>
  <c r="L378" i="1"/>
  <c r="Z378" i="1" s="1"/>
  <c r="AA378" i="1" s="1"/>
  <c r="O378" i="1" s="1"/>
  <c r="L377" i="1"/>
  <c r="Z377" i="1" s="1"/>
  <c r="L376" i="1"/>
  <c r="Z376" i="1" s="1"/>
  <c r="AA376" i="1" s="1"/>
  <c r="O376" i="1" s="1"/>
  <c r="L375" i="1"/>
  <c r="Z375" i="1" s="1"/>
  <c r="L374" i="1"/>
  <c r="Z374" i="1" s="1"/>
  <c r="AA374" i="1" s="1"/>
  <c r="O374" i="1" s="1"/>
  <c r="L373" i="1"/>
  <c r="Z373" i="1" s="1"/>
  <c r="L372" i="1"/>
  <c r="Z372" i="1" s="1"/>
  <c r="L371" i="1"/>
  <c r="Z371" i="1" s="1"/>
  <c r="AA371" i="1" s="1"/>
  <c r="O371" i="1" s="1"/>
  <c r="L370" i="1"/>
  <c r="Z370" i="1" s="1"/>
  <c r="AA370" i="1" s="1"/>
  <c r="O370" i="1" s="1"/>
  <c r="L369" i="1"/>
  <c r="Z369" i="1" s="1"/>
  <c r="AA369" i="1" s="1"/>
  <c r="O369" i="1" s="1"/>
  <c r="L368" i="1"/>
  <c r="Z368" i="1" s="1"/>
  <c r="AA368" i="1" s="1"/>
  <c r="O368" i="1" s="1"/>
  <c r="L367" i="1"/>
  <c r="Z367" i="1" s="1"/>
  <c r="L366" i="1"/>
  <c r="Z366" i="1" s="1"/>
  <c r="AA366" i="1" s="1"/>
  <c r="O366" i="1" s="1"/>
  <c r="L365" i="1"/>
  <c r="Z365" i="1" s="1"/>
  <c r="L364" i="1"/>
  <c r="Z364" i="1" s="1"/>
  <c r="L363" i="1"/>
  <c r="Z363" i="1" s="1"/>
  <c r="AA363" i="1" s="1"/>
  <c r="O363" i="1" s="1"/>
  <c r="L362" i="1"/>
  <c r="Z362" i="1" s="1"/>
  <c r="AA362" i="1" s="1"/>
  <c r="O362" i="1" s="1"/>
  <c r="L361" i="1"/>
  <c r="Z361" i="1" s="1"/>
  <c r="AA361" i="1" s="1"/>
  <c r="O361" i="1" s="1"/>
  <c r="L360" i="1"/>
  <c r="Z360" i="1" s="1"/>
  <c r="AA360" i="1" s="1"/>
  <c r="O360" i="1" s="1"/>
  <c r="L359" i="1"/>
  <c r="Z359" i="1" s="1"/>
  <c r="L358" i="1"/>
  <c r="Z358" i="1" s="1"/>
  <c r="AA358" i="1" s="1"/>
  <c r="O358" i="1" s="1"/>
  <c r="Z357" i="1"/>
  <c r="AA357" i="1" s="1"/>
  <c r="Z356" i="1"/>
  <c r="Z355" i="1"/>
  <c r="AA355" i="1" s="1"/>
  <c r="Z354" i="1"/>
  <c r="AA354" i="1" s="1"/>
  <c r="O354" i="1" s="1"/>
  <c r="Z352" i="1"/>
  <c r="AA352" i="1" s="1"/>
  <c r="O352" i="1" s="1"/>
  <c r="Z350" i="1"/>
  <c r="Z349" i="1"/>
  <c r="AA349" i="1" s="1"/>
  <c r="Z348" i="1"/>
  <c r="AA348" i="1" s="1"/>
  <c r="O348" i="1" s="1"/>
  <c r="Z347" i="1"/>
  <c r="AA347" i="1" s="1"/>
  <c r="O347" i="1" s="1"/>
  <c r="L346" i="1"/>
  <c r="Z346" i="1" s="1"/>
  <c r="AA346" i="1" s="1"/>
  <c r="O346" i="1" s="1"/>
  <c r="L345" i="1"/>
  <c r="Z345" i="1" s="1"/>
  <c r="AA345" i="1" s="1"/>
  <c r="O345" i="1" s="1"/>
  <c r="L344" i="1"/>
  <c r="Z344" i="1" s="1"/>
  <c r="L343" i="1"/>
  <c r="Z343" i="1" s="1"/>
  <c r="AA343" i="1" s="1"/>
  <c r="O343" i="1" s="1"/>
  <c r="L342" i="1"/>
  <c r="Z342" i="1" s="1"/>
  <c r="L341" i="1"/>
  <c r="Z341" i="1" s="1"/>
  <c r="AA341" i="1" s="1"/>
  <c r="O341" i="1" s="1"/>
  <c r="L340" i="1"/>
  <c r="Z340" i="1" s="1"/>
  <c r="AA340" i="1" s="1"/>
  <c r="O340" i="1" s="1"/>
  <c r="L339" i="1"/>
  <c r="Z339" i="1" s="1"/>
  <c r="AA339" i="1" s="1"/>
  <c r="O339" i="1" s="1"/>
  <c r="L338" i="1"/>
  <c r="Z338" i="1" s="1"/>
  <c r="AA338" i="1" s="1"/>
  <c r="O338" i="1" s="1"/>
  <c r="L337" i="1"/>
  <c r="Z337" i="1" s="1"/>
  <c r="AA337" i="1" s="1"/>
  <c r="O337" i="1" s="1"/>
  <c r="L336" i="1"/>
  <c r="Z336" i="1" s="1"/>
  <c r="L335" i="1"/>
  <c r="Z335" i="1" s="1"/>
  <c r="AA335" i="1" s="1"/>
  <c r="L334" i="1"/>
  <c r="Z334" i="1" s="1"/>
  <c r="L333" i="1"/>
  <c r="Z333" i="1" s="1"/>
  <c r="AA333" i="1" s="1"/>
  <c r="L332" i="1"/>
  <c r="Z332" i="1" s="1"/>
  <c r="AA332" i="1" s="1"/>
  <c r="O332" i="1" s="1"/>
  <c r="L331" i="1"/>
  <c r="Z331" i="1" s="1"/>
  <c r="AA331" i="1" s="1"/>
  <c r="L330" i="1"/>
  <c r="Z330" i="1" s="1"/>
  <c r="AA330" i="1" s="1"/>
  <c r="O330" i="1" s="1"/>
  <c r="L329" i="1"/>
  <c r="Z329" i="1" s="1"/>
  <c r="AA329" i="1" s="1"/>
  <c r="O329" i="1" s="1"/>
  <c r="L328" i="1"/>
  <c r="Z328" i="1" s="1"/>
  <c r="AA328" i="1" s="1"/>
  <c r="O328" i="1" s="1"/>
  <c r="L327" i="1"/>
  <c r="Z327" i="1" s="1"/>
  <c r="AA327" i="1" s="1"/>
  <c r="L326" i="1"/>
  <c r="Z326" i="1" s="1"/>
  <c r="L325" i="1"/>
  <c r="Z325" i="1" s="1"/>
  <c r="AA325" i="1" s="1"/>
  <c r="O325" i="1" s="1"/>
  <c r="L324" i="1"/>
  <c r="Z324" i="1" s="1"/>
  <c r="L323" i="1"/>
  <c r="Z323" i="1" s="1"/>
  <c r="AA323" i="1" s="1"/>
  <c r="L322" i="1"/>
  <c r="Z322" i="1" s="1"/>
  <c r="L321" i="1"/>
  <c r="Z321" i="1" s="1"/>
  <c r="AA321" i="1" s="1"/>
  <c r="O321" i="1" s="1"/>
  <c r="L320" i="1"/>
  <c r="Z320" i="1" s="1"/>
  <c r="AA320" i="1" s="1"/>
  <c r="O320" i="1" s="1"/>
  <c r="L319" i="1"/>
  <c r="Z319" i="1" s="1"/>
  <c r="AA319" i="1" s="1"/>
  <c r="O319" i="1" s="1"/>
  <c r="L318" i="1"/>
  <c r="Z318" i="1" s="1"/>
  <c r="L317" i="1"/>
  <c r="Z317" i="1" s="1"/>
  <c r="AA317" i="1" s="1"/>
  <c r="L316" i="1"/>
  <c r="Z316" i="1" s="1"/>
  <c r="AA316" i="1" s="1"/>
  <c r="O316" i="1" s="1"/>
  <c r="L315" i="1"/>
  <c r="Z315" i="1" s="1"/>
  <c r="L314" i="1"/>
  <c r="Z314" i="1" s="1"/>
  <c r="AA314" i="1" s="1"/>
  <c r="O314" i="1" s="1"/>
  <c r="L313" i="1"/>
  <c r="Z313" i="1" s="1"/>
  <c r="AA313" i="1" s="1"/>
  <c r="O313" i="1" s="1"/>
  <c r="L312" i="1"/>
  <c r="Z312" i="1" s="1"/>
  <c r="L311" i="1"/>
  <c r="Z311" i="1" s="1"/>
  <c r="AA311" i="1" s="1"/>
  <c r="O311" i="1" s="1"/>
  <c r="L310" i="1"/>
  <c r="Z310" i="1" s="1"/>
  <c r="L309" i="1"/>
  <c r="Z309" i="1" s="1"/>
  <c r="AA309" i="1" s="1"/>
  <c r="O309" i="1" s="1"/>
  <c r="L308" i="1"/>
  <c r="Z308" i="1" s="1"/>
  <c r="AA308" i="1" s="1"/>
  <c r="O308" i="1" s="1"/>
  <c r="Z307" i="1"/>
  <c r="AA307" i="1" s="1"/>
  <c r="Z306" i="1"/>
  <c r="AA306" i="1" s="1"/>
  <c r="O306" i="1" s="1"/>
  <c r="Z305" i="1"/>
  <c r="AA305" i="1" s="1"/>
  <c r="Z303" i="1"/>
  <c r="AA303" i="1" s="1"/>
  <c r="Z302" i="1"/>
  <c r="AA302" i="1" s="1"/>
  <c r="O302" i="1" s="1"/>
  <c r="Z301" i="1"/>
  <c r="AA301" i="1" s="1"/>
  <c r="Z300" i="1"/>
  <c r="Z299" i="1"/>
  <c r="AA299" i="1" s="1"/>
  <c r="O299" i="1" s="1"/>
  <c r="Z298" i="1"/>
  <c r="AA298" i="1" s="1"/>
  <c r="O298" i="1" s="1"/>
  <c r="Z297" i="1"/>
  <c r="AA297" i="1" s="1"/>
  <c r="O297" i="1" s="1"/>
  <c r="L296" i="1"/>
  <c r="Z296" i="1" s="1"/>
  <c r="AA296" i="1" s="1"/>
  <c r="O296" i="1" s="1"/>
  <c r="L295" i="1"/>
  <c r="Z295" i="1" s="1"/>
  <c r="AA295" i="1" s="1"/>
  <c r="O295" i="1" s="1"/>
  <c r="L294" i="1"/>
  <c r="Z294" i="1"/>
  <c r="AA294" i="1" s="1"/>
  <c r="O294" i="1" s="1"/>
  <c r="L293" i="1"/>
  <c r="Z293" i="1" s="1"/>
  <c r="AA293" i="1" s="1"/>
  <c r="O293" i="1" s="1"/>
  <c r="L292" i="1"/>
  <c r="Z292" i="1" s="1"/>
  <c r="L291" i="1"/>
  <c r="Z291" i="1" s="1"/>
  <c r="L290" i="1"/>
  <c r="Z290" i="1"/>
  <c r="AA290" i="1" s="1"/>
  <c r="L289" i="1"/>
  <c r="Z289" i="1" s="1"/>
  <c r="L288" i="1"/>
  <c r="Z288" i="1" s="1"/>
  <c r="L287" i="1"/>
  <c r="Z287" i="1" s="1"/>
  <c r="AA287" i="1" s="1"/>
  <c r="O287" i="1" s="1"/>
  <c r="L286" i="1"/>
  <c r="Z286" i="1"/>
  <c r="AA286" i="1" s="1"/>
  <c r="O286" i="1" s="1"/>
  <c r="L285" i="1"/>
  <c r="Z285" i="1" s="1"/>
  <c r="AA285" i="1" s="1"/>
  <c r="O285" i="1" s="1"/>
  <c r="L284" i="1"/>
  <c r="Z284" i="1" s="1"/>
  <c r="AA284" i="1" s="1"/>
  <c r="O284" i="1" s="1"/>
  <c r="L283" i="1"/>
  <c r="Z283" i="1" s="1"/>
  <c r="L282" i="1"/>
  <c r="Z282" i="1"/>
  <c r="AA282" i="1" s="1"/>
  <c r="O282" i="1" s="1"/>
  <c r="L281" i="1"/>
  <c r="Z281" i="1" s="1"/>
  <c r="AA281" i="1" s="1"/>
  <c r="L280" i="1"/>
  <c r="Z280" i="1" s="1"/>
  <c r="AA280" i="1" s="1"/>
  <c r="O280" i="1" s="1"/>
  <c r="L279" i="1"/>
  <c r="Z279" i="1" s="1"/>
  <c r="AA279" i="1" s="1"/>
  <c r="O279" i="1" s="1"/>
  <c r="L278" i="1"/>
  <c r="Z278" i="1"/>
  <c r="AA278" i="1" s="1"/>
  <c r="O278" i="1" s="1"/>
  <c r="L277" i="1"/>
  <c r="Z277" i="1" s="1"/>
  <c r="L276" i="1"/>
  <c r="Z276" i="1" s="1"/>
  <c r="AA276" i="1" s="1"/>
  <c r="L275" i="1"/>
  <c r="Z275" i="1" s="1"/>
  <c r="L274" i="1"/>
  <c r="Z274" i="1"/>
  <c r="AA274" i="1" s="1"/>
  <c r="O274" i="1" s="1"/>
  <c r="L273" i="1"/>
  <c r="Z273" i="1" s="1"/>
  <c r="L272" i="1"/>
  <c r="Z272" i="1" s="1"/>
  <c r="AA272" i="1" s="1"/>
  <c r="L271" i="1"/>
  <c r="Z271" i="1" s="1"/>
  <c r="L270" i="1"/>
  <c r="Z270" i="1"/>
  <c r="AA270" i="1" s="1"/>
  <c r="L269" i="1"/>
  <c r="Z269" i="1" s="1"/>
  <c r="AA269" i="1" s="1"/>
  <c r="O269" i="1" s="1"/>
  <c r="L268" i="1"/>
  <c r="Z268" i="1" s="1"/>
  <c r="AA268" i="1" s="1"/>
  <c r="O268" i="1" s="1"/>
  <c r="L267" i="1"/>
  <c r="Z267" i="1" s="1"/>
  <c r="AA267" i="1" s="1"/>
  <c r="O267" i="1" s="1"/>
  <c r="L266" i="1"/>
  <c r="Z266" i="1"/>
  <c r="AA266" i="1" s="1"/>
  <c r="O266" i="1" s="1"/>
  <c r="L265" i="1"/>
  <c r="Z265" i="1" s="1"/>
  <c r="AA265" i="1" s="1"/>
  <c r="O265" i="1" s="1"/>
  <c r="L264" i="1"/>
  <c r="Z264" i="1" s="1"/>
  <c r="AA264" i="1" s="1"/>
  <c r="O264" i="1" s="1"/>
  <c r="L263" i="1"/>
  <c r="Z263" i="1" s="1"/>
  <c r="L262" i="1"/>
  <c r="Z262" i="1"/>
  <c r="AA262" i="1" s="1"/>
  <c r="L261" i="1"/>
  <c r="Z261" i="1" s="1"/>
  <c r="L260" i="1"/>
  <c r="Z260" i="1" s="1"/>
  <c r="AA260" i="1" s="1"/>
  <c r="O260" i="1" s="1"/>
  <c r="L259" i="1"/>
  <c r="Z259" i="1" s="1"/>
  <c r="AA259" i="1" s="1"/>
  <c r="O259" i="1" s="1"/>
  <c r="L258" i="1"/>
  <c r="Z258" i="1"/>
  <c r="AA258" i="1" s="1"/>
  <c r="O258" i="1" s="1"/>
  <c r="Z257" i="1"/>
  <c r="AA257" i="1" s="1"/>
  <c r="O257" i="1" s="1"/>
  <c r="Z255" i="1"/>
  <c r="AA255" i="1" s="1"/>
  <c r="O255" i="1" s="1"/>
  <c r="Z254" i="1"/>
  <c r="AA254" i="1" s="1"/>
  <c r="O254" i="1" s="1"/>
  <c r="Z253" i="1"/>
  <c r="Z252" i="1"/>
  <c r="AA252" i="1" s="1"/>
  <c r="O252" i="1" s="1"/>
  <c r="Z251" i="1"/>
  <c r="Z249" i="1"/>
  <c r="AA249" i="1" s="1"/>
  <c r="O249" i="1" s="1"/>
  <c r="Z247" i="1"/>
  <c r="L246" i="1"/>
  <c r="Z246" i="1" s="1"/>
  <c r="AA246" i="1" s="1"/>
  <c r="O246" i="1" s="1"/>
  <c r="L245" i="1"/>
  <c r="Z245" i="1" s="1"/>
  <c r="AA245" i="1" s="1"/>
  <c r="O245" i="1" s="1"/>
  <c r="L244" i="1"/>
  <c r="Z244" i="1" s="1"/>
  <c r="AA244" i="1" s="1"/>
  <c r="O244" i="1" s="1"/>
  <c r="L243" i="1"/>
  <c r="Z243" i="1" s="1"/>
  <c r="L242" i="1"/>
  <c r="Z242" i="1" s="1"/>
  <c r="AA242" i="1" s="1"/>
  <c r="O242" i="1" s="1"/>
  <c r="L241" i="1"/>
  <c r="Z241" i="1" s="1"/>
  <c r="AA241" i="1" s="1"/>
  <c r="O241" i="1" s="1"/>
  <c r="L240" i="1"/>
  <c r="Z240" i="1" s="1"/>
  <c r="AA240" i="1" s="1"/>
  <c r="O240" i="1" s="1"/>
  <c r="L239" i="1"/>
  <c r="Z239" i="1" s="1"/>
  <c r="AA239" i="1" s="1"/>
  <c r="O239" i="1" s="1"/>
  <c r="L238" i="1"/>
  <c r="Z238" i="1" s="1"/>
  <c r="L237" i="1"/>
  <c r="Z237" i="1" s="1"/>
  <c r="L236" i="1"/>
  <c r="Z236" i="1" s="1"/>
  <c r="L235" i="1"/>
  <c r="Z235" i="1" s="1"/>
  <c r="L234" i="1"/>
  <c r="Z234" i="1" s="1"/>
  <c r="AA234" i="1" s="1"/>
  <c r="O234" i="1" s="1"/>
  <c r="L233" i="1"/>
  <c r="Z233" i="1" s="1"/>
  <c r="AA233" i="1" s="1"/>
  <c r="O233" i="1" s="1"/>
  <c r="L232" i="1"/>
  <c r="Z232" i="1" s="1"/>
  <c r="AA232" i="1" s="1"/>
  <c r="O232" i="1" s="1"/>
  <c r="L231" i="1"/>
  <c r="Z231" i="1" s="1"/>
  <c r="L230" i="1"/>
  <c r="Z230" i="1" s="1"/>
  <c r="AA230" i="1" s="1"/>
  <c r="O230" i="1" s="1"/>
  <c r="L229" i="1"/>
  <c r="Z229" i="1" s="1"/>
  <c r="AA229" i="1" s="1"/>
  <c r="O229" i="1" s="1"/>
  <c r="L228" i="1"/>
  <c r="Z228" i="1" s="1"/>
  <c r="AA228" i="1" s="1"/>
  <c r="O228" i="1" s="1"/>
  <c r="L227" i="1"/>
  <c r="Z227" i="1" s="1"/>
  <c r="L226" i="1"/>
  <c r="Z226" i="1" s="1"/>
  <c r="AA226" i="1" s="1"/>
  <c r="O226" i="1" s="1"/>
  <c r="L225" i="1"/>
  <c r="Z225" i="1" s="1"/>
  <c r="AA225" i="1" s="1"/>
  <c r="O225" i="1" s="1"/>
  <c r="L224" i="1"/>
  <c r="Z224" i="1" s="1"/>
  <c r="L223" i="1"/>
  <c r="Z223" i="1" s="1"/>
  <c r="L222" i="1"/>
  <c r="Z222" i="1" s="1"/>
  <c r="L221" i="1"/>
  <c r="Z221" i="1" s="1"/>
  <c r="AA221" i="1" s="1"/>
  <c r="O221" i="1" s="1"/>
  <c r="L220" i="1"/>
  <c r="Z220" i="1" s="1"/>
  <c r="L219" i="1"/>
  <c r="Z219" i="1" s="1"/>
  <c r="L218" i="1"/>
  <c r="Z218" i="1" s="1"/>
  <c r="AA218" i="1" s="1"/>
  <c r="O218" i="1" s="1"/>
  <c r="L217" i="1"/>
  <c r="Z217" i="1" s="1"/>
  <c r="AA217" i="1" s="1"/>
  <c r="O217" i="1" s="1"/>
  <c r="L216" i="1"/>
  <c r="Z216" i="1" s="1"/>
  <c r="L215" i="1"/>
  <c r="Z215" i="1" s="1"/>
  <c r="AA215" i="1" s="1"/>
  <c r="O215" i="1" s="1"/>
  <c r="L214" i="1"/>
  <c r="Z214" i="1" s="1"/>
  <c r="AA214" i="1" s="1"/>
  <c r="O214" i="1" s="1"/>
  <c r="L213" i="1"/>
  <c r="Z213" i="1" s="1"/>
  <c r="AA213" i="1" s="1"/>
  <c r="O213" i="1" s="1"/>
  <c r="L212" i="1"/>
  <c r="Z212" i="1" s="1"/>
  <c r="AA212" i="1" s="1"/>
  <c r="O212" i="1" s="1"/>
  <c r="L211" i="1"/>
  <c r="Z211" i="1" s="1"/>
  <c r="L210" i="1"/>
  <c r="Z210" i="1" s="1"/>
  <c r="AA210" i="1" s="1"/>
  <c r="L209" i="1"/>
  <c r="Z209" i="1" s="1"/>
  <c r="AA209" i="1" s="1"/>
  <c r="O209" i="1" s="1"/>
  <c r="L208" i="1"/>
  <c r="Z208" i="1" s="1"/>
  <c r="AA208" i="1" s="1"/>
  <c r="Z207" i="1"/>
  <c r="AA207" i="1" s="1"/>
  <c r="O207" i="1" s="1"/>
  <c r="Z206" i="1"/>
  <c r="AA206" i="1" s="1"/>
  <c r="O206" i="1" s="1"/>
  <c r="Z205" i="1"/>
  <c r="AA205" i="1" s="1"/>
  <c r="O205" i="1" s="1"/>
  <c r="Z204" i="1"/>
  <c r="AA204" i="1" s="1"/>
  <c r="O204" i="1" s="1"/>
  <c r="Z202" i="1"/>
  <c r="AA202" i="1" s="1"/>
  <c r="O202" i="1" s="1"/>
  <c r="Z200" i="1"/>
  <c r="AA200" i="1" s="1"/>
  <c r="O200" i="1" s="1"/>
  <c r="Z199" i="1"/>
  <c r="Z198" i="1"/>
  <c r="AA198" i="1" s="1"/>
  <c r="O198" i="1" s="1"/>
  <c r="Z197" i="1"/>
  <c r="AA197" i="1" s="1"/>
  <c r="O197" i="1" s="1"/>
  <c r="L196" i="1"/>
  <c r="Z196" i="1" s="1"/>
  <c r="L195" i="1"/>
  <c r="Z195" i="1" s="1"/>
  <c r="AA195" i="1" s="1"/>
  <c r="O195" i="1" s="1"/>
  <c r="L194" i="1"/>
  <c r="Z194" i="1" s="1"/>
  <c r="L193" i="1"/>
  <c r="Z193" i="1" s="1"/>
  <c r="AA193" i="1" s="1"/>
  <c r="O193" i="1" s="1"/>
  <c r="L192" i="1"/>
  <c r="Z192" i="1" s="1"/>
  <c r="AA192" i="1" s="1"/>
  <c r="O192" i="1" s="1"/>
  <c r="L191" i="1"/>
  <c r="Z191" i="1" s="1"/>
  <c r="L190" i="1"/>
  <c r="Z190" i="1" s="1"/>
  <c r="L189" i="1"/>
  <c r="Z189" i="1" s="1"/>
  <c r="L188" i="1"/>
  <c r="Z188" i="1" s="1"/>
  <c r="L187" i="1"/>
  <c r="Z187" i="1" s="1"/>
  <c r="AA187" i="1" s="1"/>
  <c r="O187" i="1" s="1"/>
  <c r="L186" i="1"/>
  <c r="Z186" i="1" s="1"/>
  <c r="L185" i="1"/>
  <c r="Z185" i="1" s="1"/>
  <c r="L184" i="1"/>
  <c r="Z184" i="1" s="1"/>
  <c r="AA184" i="1" s="1"/>
  <c r="O184" i="1" s="1"/>
  <c r="L183" i="1"/>
  <c r="Z183" i="1" s="1"/>
  <c r="L182" i="1"/>
  <c r="Z182" i="1" s="1"/>
  <c r="L181" i="1"/>
  <c r="Z181" i="1" s="1"/>
  <c r="L180" i="1"/>
  <c r="Z180" i="1" s="1"/>
  <c r="L179" i="1"/>
  <c r="Z179" i="1" s="1"/>
  <c r="AA179" i="1" s="1"/>
  <c r="O179" i="1" s="1"/>
  <c r="L178" i="1"/>
  <c r="Z178" i="1" s="1"/>
  <c r="L177" i="1"/>
  <c r="Z177" i="1" s="1"/>
  <c r="AA177" i="1" s="1"/>
  <c r="O177" i="1" s="1"/>
  <c r="L176" i="1"/>
  <c r="Z176" i="1" s="1"/>
  <c r="AA176" i="1" s="1"/>
  <c r="O176" i="1" s="1"/>
  <c r="L175" i="1"/>
  <c r="Z175" i="1" s="1"/>
  <c r="L174" i="1"/>
  <c r="Z174" i="1" s="1"/>
  <c r="L173" i="1"/>
  <c r="Z173" i="1" s="1"/>
  <c r="AA173" i="1" s="1"/>
  <c r="O173" i="1" s="1"/>
  <c r="L172" i="1"/>
  <c r="Z172" i="1" s="1"/>
  <c r="L171" i="1"/>
  <c r="Z171" i="1" s="1"/>
  <c r="AA171" i="1" s="1"/>
  <c r="O171" i="1" s="1"/>
  <c r="L170" i="1"/>
  <c r="Z170" i="1" s="1"/>
  <c r="L169" i="1"/>
  <c r="Z169" i="1" s="1"/>
  <c r="L168" i="1"/>
  <c r="Z168" i="1" s="1"/>
  <c r="AA168" i="1" s="1"/>
  <c r="O168" i="1" s="1"/>
  <c r="L167" i="1"/>
  <c r="Z167" i="1" s="1"/>
  <c r="AA167" i="1" s="1"/>
  <c r="O167" i="1" s="1"/>
  <c r="L166" i="1"/>
  <c r="Z166" i="1" s="1"/>
  <c r="L165" i="1"/>
  <c r="Z165" i="1" s="1"/>
  <c r="AA165" i="1" s="1"/>
  <c r="O165" i="1" s="1"/>
  <c r="L164" i="1"/>
  <c r="Z164" i="1" s="1"/>
  <c r="L163" i="1"/>
  <c r="Z163" i="1" s="1"/>
  <c r="L162" i="1"/>
  <c r="Z162" i="1" s="1"/>
  <c r="L161" i="1"/>
  <c r="Z161" i="1" s="1"/>
  <c r="AA161" i="1" s="1"/>
  <c r="O161" i="1" s="1"/>
  <c r="L160" i="1"/>
  <c r="Z160" i="1" s="1"/>
  <c r="AA160" i="1" s="1"/>
  <c r="O160" i="1" s="1"/>
  <c r="L159" i="1"/>
  <c r="Z159" i="1" s="1"/>
  <c r="L158" i="1"/>
  <c r="Z158" i="1" s="1"/>
  <c r="Z157" i="1"/>
  <c r="AA157" i="1" s="1"/>
  <c r="O157" i="1" s="1"/>
  <c r="Z156" i="1"/>
  <c r="Z154" i="1"/>
  <c r="AA154" i="1" s="1"/>
  <c r="O154" i="1" s="1"/>
  <c r="Z153" i="1"/>
  <c r="AA153" i="1" s="1"/>
  <c r="O153" i="1" s="1"/>
  <c r="Z152" i="1"/>
  <c r="Z151" i="1"/>
  <c r="AA151" i="1" s="1"/>
  <c r="O151" i="1" s="1"/>
  <c r="Z150" i="1"/>
  <c r="Z149" i="1"/>
  <c r="AA149" i="1" s="1"/>
  <c r="O149" i="1" s="1"/>
  <c r="Z148" i="1"/>
  <c r="L146" i="1"/>
  <c r="Z146" i="1" s="1"/>
  <c r="L145" i="1"/>
  <c r="Z145" i="1" s="1"/>
  <c r="AA145" i="1" s="1"/>
  <c r="O145" i="1" s="1"/>
  <c r="L144" i="1"/>
  <c r="Z144" i="1" s="1"/>
  <c r="L143" i="1"/>
  <c r="Z143" i="1" s="1"/>
  <c r="AA143" i="1" s="1"/>
  <c r="O143" i="1" s="1"/>
  <c r="L142" i="1"/>
  <c r="Z142" i="1" s="1"/>
  <c r="L141" i="1"/>
  <c r="Z141" i="1" s="1"/>
  <c r="AA141" i="1" s="1"/>
  <c r="O141" i="1" s="1"/>
  <c r="L140" i="1"/>
  <c r="Z140" i="1" s="1"/>
  <c r="L139" i="1"/>
  <c r="Z139" i="1" s="1"/>
  <c r="AA139" i="1" s="1"/>
  <c r="O139" i="1" s="1"/>
  <c r="L39" i="1"/>
  <c r="L40" i="1"/>
  <c r="Z40" i="1" s="1"/>
  <c r="AA40" i="1" s="1"/>
  <c r="O40" i="1" s="1"/>
  <c r="L41" i="1"/>
  <c r="L42" i="1"/>
  <c r="L43" i="1"/>
  <c r="L44" i="1"/>
  <c r="L45" i="1"/>
  <c r="L46" i="1"/>
  <c r="L89" i="1"/>
  <c r="L90" i="1"/>
  <c r="Z90" i="1" s="1"/>
  <c r="AA90" i="1" s="1"/>
  <c r="O90" i="1" s="1"/>
  <c r="L91" i="1"/>
  <c r="L92" i="1"/>
  <c r="Z92" i="1" s="1"/>
  <c r="L93" i="1"/>
  <c r="L94" i="1"/>
  <c r="Z94" i="1" s="1"/>
  <c r="L95" i="1"/>
  <c r="L96" i="1"/>
  <c r="Z96" i="1" s="1"/>
  <c r="AA96" i="1" s="1"/>
  <c r="O96" i="1" s="1"/>
  <c r="L138" i="1"/>
  <c r="Z138" i="1" s="1"/>
  <c r="L137" i="1"/>
  <c r="Z137" i="1" s="1"/>
  <c r="AA137" i="1" s="1"/>
  <c r="O137" i="1" s="1"/>
  <c r="L136" i="1"/>
  <c r="Z136" i="1" s="1"/>
  <c r="L135" i="1"/>
  <c r="Z135" i="1" s="1"/>
  <c r="AA135" i="1" s="1"/>
  <c r="O135" i="1" s="1"/>
  <c r="L134" i="1"/>
  <c r="Z134" i="1" s="1"/>
  <c r="AA134" i="1" s="1"/>
  <c r="O134" i="1" s="1"/>
  <c r="L133" i="1"/>
  <c r="Z133" i="1" s="1"/>
  <c r="AA133" i="1" s="1"/>
  <c r="O133" i="1" s="1"/>
  <c r="L132" i="1"/>
  <c r="Z132" i="1" s="1"/>
  <c r="L131" i="1"/>
  <c r="Z131" i="1" s="1"/>
  <c r="AA131" i="1" s="1"/>
  <c r="O131" i="1" s="1"/>
  <c r="L130" i="1"/>
  <c r="Z130" i="1" s="1"/>
  <c r="L129" i="1"/>
  <c r="Z129" i="1" s="1"/>
  <c r="AA129" i="1" s="1"/>
  <c r="O129" i="1" s="1"/>
  <c r="L128" i="1"/>
  <c r="Z128" i="1" s="1"/>
  <c r="L127" i="1"/>
  <c r="Z127" i="1" s="1"/>
  <c r="AA127" i="1" s="1"/>
  <c r="O127" i="1" s="1"/>
  <c r="L126" i="1"/>
  <c r="Z126" i="1" s="1"/>
  <c r="L125" i="1"/>
  <c r="Z125" i="1" s="1"/>
  <c r="AA125" i="1" s="1"/>
  <c r="O125" i="1" s="1"/>
  <c r="L124" i="1"/>
  <c r="Z124" i="1" s="1"/>
  <c r="L123" i="1"/>
  <c r="Z123" i="1" s="1"/>
  <c r="AA123" i="1" s="1"/>
  <c r="O123" i="1" s="1"/>
  <c r="L122" i="1"/>
  <c r="Z122" i="1" s="1"/>
  <c r="L121" i="1"/>
  <c r="Z121" i="1" s="1"/>
  <c r="AA121" i="1" s="1"/>
  <c r="O121" i="1" s="1"/>
  <c r="L120" i="1"/>
  <c r="Z120" i="1" s="1"/>
  <c r="L119" i="1"/>
  <c r="Z119" i="1" s="1"/>
  <c r="AA119" i="1" s="1"/>
  <c r="O119" i="1" s="1"/>
  <c r="L118" i="1"/>
  <c r="Z118" i="1" s="1"/>
  <c r="AA118" i="1" s="1"/>
  <c r="O118" i="1" s="1"/>
  <c r="L117" i="1"/>
  <c r="Z117" i="1" s="1"/>
  <c r="AA117" i="1" s="1"/>
  <c r="O117" i="1" s="1"/>
  <c r="L116" i="1"/>
  <c r="Z116" i="1" s="1"/>
  <c r="L115" i="1"/>
  <c r="Z115" i="1" s="1"/>
  <c r="AA115" i="1" s="1"/>
  <c r="O115" i="1" s="1"/>
  <c r="L114" i="1"/>
  <c r="L113" i="1"/>
  <c r="L112" i="1"/>
  <c r="L111" i="1"/>
  <c r="L110" i="1"/>
  <c r="L109" i="1"/>
  <c r="L108" i="1"/>
  <c r="Z105" i="1"/>
  <c r="AA105" i="1" s="1"/>
  <c r="O105" i="1" s="1"/>
  <c r="Z104" i="1"/>
  <c r="AA104" i="1" s="1"/>
  <c r="O104" i="1" s="1"/>
  <c r="Z103" i="1"/>
  <c r="AA103" i="1" s="1"/>
  <c r="O103" i="1" s="1"/>
  <c r="Z102" i="1"/>
  <c r="Z101" i="1"/>
  <c r="AA101" i="1" s="1"/>
  <c r="O101" i="1" s="1"/>
  <c r="Z99" i="1"/>
  <c r="AA99" i="1" s="1"/>
  <c r="O99" i="1" s="1"/>
  <c r="Z97" i="1"/>
  <c r="AA97" i="1" s="1"/>
  <c r="O97" i="1" s="1"/>
  <c r="Z95" i="1"/>
  <c r="AA95" i="1" s="1"/>
  <c r="O95" i="1" s="1"/>
  <c r="Z93" i="1"/>
  <c r="AA93" i="1" s="1"/>
  <c r="O93" i="1" s="1"/>
  <c r="Z91" i="1"/>
  <c r="AA91" i="1" s="1"/>
  <c r="O91" i="1" s="1"/>
  <c r="Z89" i="1"/>
  <c r="AA89" i="1" s="1"/>
  <c r="O89" i="1" s="1"/>
  <c r="L88" i="1"/>
  <c r="Z88" i="1"/>
  <c r="AA88" i="1" s="1"/>
  <c r="O88" i="1" s="1"/>
  <c r="L87" i="1"/>
  <c r="Z87" i="1"/>
  <c r="AA87" i="1" s="1"/>
  <c r="O87" i="1" s="1"/>
  <c r="L86" i="1"/>
  <c r="Z86" i="1"/>
  <c r="AA86" i="1" s="1"/>
  <c r="O86" i="1" s="1"/>
  <c r="L85" i="1"/>
  <c r="Z85" i="1"/>
  <c r="AA85" i="1" s="1"/>
  <c r="O85" i="1" s="1"/>
  <c r="L84" i="1"/>
  <c r="Z84" i="1"/>
  <c r="AA84" i="1" s="1"/>
  <c r="O84" i="1" s="1"/>
  <c r="L83" i="1"/>
  <c r="Z83" i="1"/>
  <c r="AA83" i="1" s="1"/>
  <c r="O83" i="1" s="1"/>
  <c r="L82" i="1"/>
  <c r="Z82" i="1"/>
  <c r="AA82" i="1" s="1"/>
  <c r="O82" i="1" s="1"/>
  <c r="L81" i="1"/>
  <c r="Z81" i="1"/>
  <c r="AA81" i="1" s="1"/>
  <c r="O81" i="1" s="1"/>
  <c r="L80" i="1"/>
  <c r="Z80" i="1"/>
  <c r="AA80" i="1" s="1"/>
  <c r="O80" i="1" s="1"/>
  <c r="L79" i="1"/>
  <c r="Z79" i="1"/>
  <c r="AA79" i="1" s="1"/>
  <c r="O79" i="1" s="1"/>
  <c r="L78" i="1"/>
  <c r="Z78" i="1"/>
  <c r="AA78" i="1" s="1"/>
  <c r="O78" i="1" s="1"/>
  <c r="L77" i="1"/>
  <c r="Z77" i="1"/>
  <c r="AA77" i="1" s="1"/>
  <c r="O77" i="1" s="1"/>
  <c r="L76" i="1"/>
  <c r="Z76" i="1"/>
  <c r="AA76" i="1" s="1"/>
  <c r="O76" i="1" s="1"/>
  <c r="L75" i="1"/>
  <c r="Z75" i="1"/>
  <c r="AA75" i="1" s="1"/>
  <c r="O75" i="1" s="1"/>
  <c r="L74" i="1"/>
  <c r="Z74" i="1"/>
  <c r="AA74" i="1" s="1"/>
  <c r="O74" i="1" s="1"/>
  <c r="L73" i="1"/>
  <c r="Z73" i="1"/>
  <c r="AA73" i="1" s="1"/>
  <c r="O73" i="1" s="1"/>
  <c r="L72" i="1"/>
  <c r="Z72" i="1"/>
  <c r="AA72" i="1" s="1"/>
  <c r="O72" i="1" s="1"/>
  <c r="L71" i="1"/>
  <c r="Z71" i="1"/>
  <c r="AA71" i="1" s="1"/>
  <c r="O71" i="1" s="1"/>
  <c r="L70" i="1"/>
  <c r="Z70" i="1"/>
  <c r="AA70" i="1" s="1"/>
  <c r="O70" i="1" s="1"/>
  <c r="L69" i="1"/>
  <c r="Z69" i="1"/>
  <c r="AA69" i="1" s="1"/>
  <c r="O69" i="1" s="1"/>
  <c r="L68" i="1"/>
  <c r="Z68" i="1"/>
  <c r="AA68" i="1" s="1"/>
  <c r="O68" i="1" s="1"/>
  <c r="L67" i="1"/>
  <c r="Z67" i="1"/>
  <c r="AA67" i="1" s="1"/>
  <c r="O67" i="1" s="1"/>
  <c r="L66" i="1"/>
  <c r="Z66" i="1" s="1"/>
  <c r="L65" i="1"/>
  <c r="Z65" i="1" s="1"/>
  <c r="L64" i="1"/>
  <c r="Z64" i="1" s="1"/>
  <c r="L63" i="1"/>
  <c r="L62" i="1"/>
  <c r="L61" i="1"/>
  <c r="L60" i="1"/>
  <c r="L59" i="1"/>
  <c r="L58" i="1"/>
  <c r="Z56" i="1"/>
  <c r="Z55" i="1"/>
  <c r="AA55" i="1" s="1"/>
  <c r="O55" i="1" s="1"/>
  <c r="Z54" i="1"/>
  <c r="Z53" i="1"/>
  <c r="Z52" i="1"/>
  <c r="AA52" i="1" s="1"/>
  <c r="O52" i="1" s="1"/>
  <c r="Z51" i="1"/>
  <c r="Z49" i="1"/>
  <c r="Z48" i="1"/>
  <c r="AA48" i="1" s="1"/>
  <c r="O48" i="1" s="1"/>
  <c r="Z47" i="1"/>
  <c r="Z46" i="1"/>
  <c r="AA46" i="1" s="1"/>
  <c r="O46" i="1" s="1"/>
  <c r="Z45" i="1"/>
  <c r="Z44" i="1"/>
  <c r="AA44" i="1" s="1"/>
  <c r="O44" i="1" s="1"/>
  <c r="Z43" i="1"/>
  <c r="Z42" i="1"/>
  <c r="AA42" i="1" s="1"/>
  <c r="O42" i="1" s="1"/>
  <c r="Z41" i="1"/>
  <c r="Z39" i="1"/>
  <c r="AA39" i="1" s="1"/>
  <c r="O39" i="1" s="1"/>
  <c r="L38" i="1"/>
  <c r="Z38" i="1" s="1"/>
  <c r="L37" i="1"/>
  <c r="Z37" i="1" s="1"/>
  <c r="AA37" i="1" s="1"/>
  <c r="O37" i="1" s="1"/>
  <c r="L36" i="1"/>
  <c r="Z36" i="1" s="1"/>
  <c r="AA36" i="1" s="1"/>
  <c r="O36" i="1" s="1"/>
  <c r="L35" i="1"/>
  <c r="Z35" i="1" s="1"/>
  <c r="L34" i="1"/>
  <c r="Z34" i="1" s="1"/>
  <c r="L33" i="1"/>
  <c r="Z33" i="1" s="1"/>
  <c r="AA33" i="1" s="1"/>
  <c r="O33" i="1" s="1"/>
  <c r="L32" i="1"/>
  <c r="Z32" i="1" s="1"/>
  <c r="L31" i="1"/>
  <c r="Z31" i="1" s="1"/>
  <c r="L30" i="1"/>
  <c r="Z30" i="1" s="1"/>
  <c r="L29" i="1"/>
  <c r="Z29" i="1" s="1"/>
  <c r="AA29" i="1" s="1"/>
  <c r="O29" i="1" s="1"/>
  <c r="L28" i="1"/>
  <c r="Z28" i="1" s="1"/>
  <c r="AA28" i="1" s="1"/>
  <c r="O28" i="1" s="1"/>
  <c r="L27" i="1"/>
  <c r="Z27" i="1" s="1"/>
  <c r="L26" i="1"/>
  <c r="Z26" i="1" s="1"/>
  <c r="L25" i="1"/>
  <c r="Z25" i="1" s="1"/>
  <c r="AA25" i="1" s="1"/>
  <c r="O25" i="1" s="1"/>
  <c r="L24" i="1"/>
  <c r="Z24" i="1" s="1"/>
  <c r="L23" i="1"/>
  <c r="Z23" i="1" s="1"/>
  <c r="AA23" i="1" s="1"/>
  <c r="O23" i="1" s="1"/>
  <c r="L22" i="1"/>
  <c r="Z22" i="1" s="1"/>
  <c r="L21" i="1"/>
  <c r="Z21" i="1" s="1"/>
  <c r="AA21" i="1" s="1"/>
  <c r="O21" i="1" s="1"/>
  <c r="L20" i="1"/>
  <c r="Z20" i="1" s="1"/>
  <c r="AA20" i="1" s="1"/>
  <c r="O20" i="1" s="1"/>
  <c r="L19" i="1"/>
  <c r="Z19" i="1" s="1"/>
  <c r="L18" i="1"/>
  <c r="Z18" i="1" s="1"/>
  <c r="L17" i="1"/>
  <c r="Z17" i="1" s="1"/>
  <c r="L16" i="1"/>
  <c r="Z16" i="1" s="1"/>
  <c r="L15" i="1"/>
  <c r="Z15" i="1" s="1"/>
  <c r="L14" i="1"/>
  <c r="L13" i="1"/>
  <c r="L12" i="1"/>
  <c r="L11" i="1"/>
  <c r="L10" i="1"/>
  <c r="L9" i="1"/>
  <c r="L8" i="1"/>
  <c r="M458" i="1"/>
  <c r="Y458" i="1"/>
  <c r="K5" i="3" s="1"/>
  <c r="J6" i="16" s="1"/>
  <c r="M459" i="1"/>
  <c r="Y459" i="1" s="1"/>
  <c r="K6" i="3" s="1"/>
  <c r="J7" i="16" s="1"/>
  <c r="AA460" i="1"/>
  <c r="O460" i="1" s="1"/>
  <c r="M460" i="1"/>
  <c r="Y460" i="1" s="1"/>
  <c r="K7" i="3" s="1"/>
  <c r="J8" i="16" s="1"/>
  <c r="AA461" i="1"/>
  <c r="O461" i="1" s="1"/>
  <c r="M461" i="1"/>
  <c r="Y461" i="1"/>
  <c r="K8" i="3" s="1"/>
  <c r="J9" i="16" s="1"/>
  <c r="M462" i="1"/>
  <c r="Y462" i="1" s="1"/>
  <c r="K9" i="3" s="1"/>
  <c r="J10" i="16" s="1"/>
  <c r="M463" i="1"/>
  <c r="Y463" i="1" s="1"/>
  <c r="K10" i="3" s="1"/>
  <c r="J11" i="16" s="1"/>
  <c r="M464" i="1"/>
  <c r="Y464" i="1" s="1"/>
  <c r="K11" i="3" s="1"/>
  <c r="J12" i="16" s="1"/>
  <c r="M465" i="1"/>
  <c r="Y465" i="1" s="1"/>
  <c r="K12" i="3" s="1"/>
  <c r="J13" i="16" s="1"/>
  <c r="M466" i="1"/>
  <c r="Y466" i="1" s="1"/>
  <c r="K13" i="3" s="1"/>
  <c r="J14" i="16" s="1"/>
  <c r="M467" i="1"/>
  <c r="Y467" i="1" s="1"/>
  <c r="K14" i="3" s="1"/>
  <c r="J15" i="16" s="1"/>
  <c r="AA468" i="1"/>
  <c r="O468" i="1" s="1"/>
  <c r="M468" i="1"/>
  <c r="Y468" i="1" s="1"/>
  <c r="K15" i="3" s="1"/>
  <c r="J16" i="16" s="1"/>
  <c r="M469" i="1"/>
  <c r="Y469" i="1" s="1"/>
  <c r="K16" i="3" s="1"/>
  <c r="J17" i="16" s="1"/>
  <c r="M470" i="1"/>
  <c r="Y470" i="1" s="1"/>
  <c r="K17" i="3" s="1"/>
  <c r="J18" i="16" s="1"/>
  <c r="M471" i="1"/>
  <c r="Y471" i="1" s="1"/>
  <c r="K18" i="3" s="1"/>
  <c r="J19" i="16" s="1"/>
  <c r="M472" i="1"/>
  <c r="Y472" i="1" s="1"/>
  <c r="K19" i="3" s="1"/>
  <c r="J20" i="16" s="1"/>
  <c r="M473" i="1"/>
  <c r="Y473" i="1" s="1"/>
  <c r="K20" i="3" s="1"/>
  <c r="J21" i="16" s="1"/>
  <c r="M474" i="1"/>
  <c r="Y474" i="1" s="1"/>
  <c r="K21" i="3" s="1"/>
  <c r="J22" i="16" s="1"/>
  <c r="M475" i="1"/>
  <c r="Y475" i="1" s="1"/>
  <c r="K22" i="3" s="1"/>
  <c r="J23" i="16" s="1"/>
  <c r="AA476" i="1"/>
  <c r="O476" i="1" s="1"/>
  <c r="M476" i="1"/>
  <c r="Y476" i="1" s="1"/>
  <c r="K23" i="3" s="1"/>
  <c r="J24" i="16" s="1"/>
  <c r="AA477" i="1"/>
  <c r="O477" i="1" s="1"/>
  <c r="M477" i="1"/>
  <c r="Y477" i="1"/>
  <c r="K24" i="3" s="1"/>
  <c r="J25" i="16" s="1"/>
  <c r="M478" i="1"/>
  <c r="Y478" i="1" s="1"/>
  <c r="K25" i="3" s="1"/>
  <c r="J26" i="16" s="1"/>
  <c r="M479" i="1"/>
  <c r="Y479" i="1" s="1"/>
  <c r="K26" i="3" s="1"/>
  <c r="J27" i="16" s="1"/>
  <c r="M480" i="1"/>
  <c r="Y480" i="1" s="1"/>
  <c r="K27" i="3" s="1"/>
  <c r="J28" i="16" s="1"/>
  <c r="M481" i="1"/>
  <c r="Y481" i="1" s="1"/>
  <c r="K28" i="3" s="1"/>
  <c r="J29" i="16" s="1"/>
  <c r="M482" i="1"/>
  <c r="Y482" i="1" s="1"/>
  <c r="K29" i="3" s="1"/>
  <c r="J30" i="16" s="1"/>
  <c r="M483" i="1"/>
  <c r="Y483" i="1" s="1"/>
  <c r="K30" i="3" s="1"/>
  <c r="J31" i="16" s="1"/>
  <c r="M484" i="1"/>
  <c r="Y484" i="1" s="1"/>
  <c r="K31" i="3" s="1"/>
  <c r="J32" i="16" s="1"/>
  <c r="M485" i="1"/>
  <c r="Y485" i="1" s="1"/>
  <c r="K32" i="3" s="1"/>
  <c r="J33" i="16" s="1"/>
  <c r="M486" i="1"/>
  <c r="Y486" i="1" s="1"/>
  <c r="K33" i="3" s="1"/>
  <c r="J34" i="16" s="1"/>
  <c r="AA487" i="1"/>
  <c r="O487" i="1" s="1"/>
  <c r="M487" i="1"/>
  <c r="Y487" i="1"/>
  <c r="K34" i="3" s="1"/>
  <c r="J35" i="16" s="1"/>
  <c r="M488" i="1"/>
  <c r="Y488" i="1" s="1"/>
  <c r="K35" i="3" s="1"/>
  <c r="J36" i="16" s="1"/>
  <c r="M489" i="1"/>
  <c r="Y489" i="1" s="1"/>
  <c r="K36" i="3" s="1"/>
  <c r="J37" i="16" s="1"/>
  <c r="M490" i="1"/>
  <c r="Y490" i="1" s="1"/>
  <c r="K37" i="3" s="1"/>
  <c r="J38" i="16" s="1"/>
  <c r="AA491" i="1"/>
  <c r="O491" i="1" s="1"/>
  <c r="M491" i="1"/>
  <c r="Y491" i="1" s="1"/>
  <c r="K38" i="3" s="1"/>
  <c r="J39" i="16" s="1"/>
  <c r="M492" i="1"/>
  <c r="Y492" i="1" s="1"/>
  <c r="K39" i="3" s="1"/>
  <c r="J40" i="16" s="1"/>
  <c r="M493" i="1"/>
  <c r="Y493" i="1" s="1"/>
  <c r="K40" i="3" s="1"/>
  <c r="J41" i="16" s="1"/>
  <c r="M494" i="1"/>
  <c r="Y494" i="1"/>
  <c r="K41" i="3" s="1"/>
  <c r="J42" i="16" s="1"/>
  <c r="M495" i="1"/>
  <c r="Y495" i="1" s="1"/>
  <c r="K42" i="3" s="1"/>
  <c r="J43" i="16" s="1"/>
  <c r="AA496" i="1"/>
  <c r="O496" i="1" s="1"/>
  <c r="M496" i="1"/>
  <c r="Y496" i="1"/>
  <c r="K43" i="3" s="1"/>
  <c r="J44" i="16" s="1"/>
  <c r="M497" i="1"/>
  <c r="Y497" i="1" s="1"/>
  <c r="K44" i="3" s="1"/>
  <c r="J45" i="16" s="1"/>
  <c r="M498" i="1"/>
  <c r="Y498" i="1" s="1"/>
  <c r="K45" i="3" s="1"/>
  <c r="J46" i="16" s="1"/>
  <c r="M499" i="1"/>
  <c r="Y499" i="1" s="1"/>
  <c r="K46" i="3" s="1"/>
  <c r="J47" i="16" s="1"/>
  <c r="AA500" i="1"/>
  <c r="O500" i="1" s="1"/>
  <c r="M500" i="1"/>
  <c r="Y500" i="1" s="1"/>
  <c r="K47" i="3" s="1"/>
  <c r="J48" i="16" s="1"/>
  <c r="AA501" i="1"/>
  <c r="O501" i="1" s="1"/>
  <c r="M501" i="1"/>
  <c r="Y501" i="1" s="1"/>
  <c r="K48" i="3" s="1"/>
  <c r="J49" i="16" s="1"/>
  <c r="M502" i="1"/>
  <c r="Y502" i="1" s="1"/>
  <c r="K49" i="3" s="1"/>
  <c r="J50" i="16" s="1"/>
  <c r="M503" i="1"/>
  <c r="Y503" i="1" s="1"/>
  <c r="K50" i="3" s="1"/>
  <c r="J51" i="16" s="1"/>
  <c r="M504" i="1"/>
  <c r="Y504" i="1" s="1"/>
  <c r="K51" i="3" s="1"/>
  <c r="J52" i="16" s="1"/>
  <c r="M505" i="1"/>
  <c r="Y505" i="1" s="1"/>
  <c r="K52" i="3" s="1"/>
  <c r="J53" i="16" s="1"/>
  <c r="M506" i="1"/>
  <c r="Y506" i="1" s="1"/>
  <c r="K53" i="3" s="1"/>
  <c r="J54" i="16" s="1"/>
  <c r="AA507" i="1"/>
  <c r="O507" i="1" s="1"/>
  <c r="M507" i="1"/>
  <c r="Y507" i="1"/>
  <c r="K54" i="3" s="1"/>
  <c r="J55" i="16" s="1"/>
  <c r="M408" i="1"/>
  <c r="X408" i="1" s="1"/>
  <c r="J5" i="3" s="1"/>
  <c r="M409" i="1"/>
  <c r="X409" i="1"/>
  <c r="J6" i="3" s="1"/>
  <c r="I7" i="16" s="1"/>
  <c r="M410" i="1"/>
  <c r="X410" i="1" s="1"/>
  <c r="J7" i="3" s="1"/>
  <c r="AA411" i="1"/>
  <c r="O411" i="1" s="1"/>
  <c r="M411" i="1"/>
  <c r="X411" i="1"/>
  <c r="J8" i="3" s="1"/>
  <c r="I9" i="16" s="1"/>
  <c r="M412" i="1"/>
  <c r="X412" i="1" s="1"/>
  <c r="J9" i="3" s="1"/>
  <c r="AA413" i="1"/>
  <c r="O413" i="1" s="1"/>
  <c r="M413" i="1"/>
  <c r="X413" i="1"/>
  <c r="J10" i="3" s="1"/>
  <c r="I11" i="16" s="1"/>
  <c r="M414" i="1"/>
  <c r="X414" i="1" s="1"/>
  <c r="J11" i="3" s="1"/>
  <c r="AA415" i="1"/>
  <c r="O415" i="1" s="1"/>
  <c r="M415" i="1"/>
  <c r="X415" i="1"/>
  <c r="J12" i="3" s="1"/>
  <c r="I13" i="16" s="1"/>
  <c r="M416" i="1"/>
  <c r="X416" i="1" s="1"/>
  <c r="J13" i="3" s="1"/>
  <c r="I14" i="16" s="1"/>
  <c r="M417" i="1"/>
  <c r="X417" i="1" s="1"/>
  <c r="J14" i="3" s="1"/>
  <c r="I15" i="16" s="1"/>
  <c r="M418" i="1"/>
  <c r="X418" i="1" s="1"/>
  <c r="J15" i="3" s="1"/>
  <c r="I16" i="16" s="1"/>
  <c r="M419" i="1"/>
  <c r="X419" i="1" s="1"/>
  <c r="J16" i="3" s="1"/>
  <c r="I17" i="16" s="1"/>
  <c r="M420" i="1"/>
  <c r="X420" i="1" s="1"/>
  <c r="J17" i="3" s="1"/>
  <c r="M421" i="1"/>
  <c r="X421" i="1"/>
  <c r="J18" i="3" s="1"/>
  <c r="I19" i="16" s="1"/>
  <c r="M422" i="1"/>
  <c r="X422" i="1" s="1"/>
  <c r="J19" i="3" s="1"/>
  <c r="I20" i="16" s="1"/>
  <c r="M423" i="1"/>
  <c r="X423" i="1" s="1"/>
  <c r="J20" i="3" s="1"/>
  <c r="I21" i="16" s="1"/>
  <c r="M424" i="1"/>
  <c r="X424" i="1" s="1"/>
  <c r="J21" i="3" s="1"/>
  <c r="M425" i="1"/>
  <c r="X425" i="1"/>
  <c r="J22" i="3" s="1"/>
  <c r="I23" i="16" s="1"/>
  <c r="M426" i="1"/>
  <c r="X426" i="1" s="1"/>
  <c r="J23" i="3" s="1"/>
  <c r="AA427" i="1"/>
  <c r="O427" i="1" s="1"/>
  <c r="M427" i="1"/>
  <c r="X427" i="1"/>
  <c r="J24" i="3" s="1"/>
  <c r="I25" i="16" s="1"/>
  <c r="M428" i="1"/>
  <c r="X428" i="1" s="1"/>
  <c r="J25" i="3" s="1"/>
  <c r="I26" i="16" s="1"/>
  <c r="M429" i="1"/>
  <c r="X429" i="1" s="1"/>
  <c r="J26" i="3" s="1"/>
  <c r="I27" i="16" s="1"/>
  <c r="M430" i="1"/>
  <c r="X430" i="1" s="1"/>
  <c r="J27" i="3" s="1"/>
  <c r="I28" i="16" s="1"/>
  <c r="M431" i="1"/>
  <c r="X431" i="1" s="1"/>
  <c r="J28" i="3" s="1"/>
  <c r="M432" i="1"/>
  <c r="X432" i="1" s="1"/>
  <c r="J29" i="3" s="1"/>
  <c r="I30" i="16" s="1"/>
  <c r="M433" i="1"/>
  <c r="X433" i="1" s="1"/>
  <c r="J30" i="3" s="1"/>
  <c r="AA434" i="1"/>
  <c r="O434" i="1" s="1"/>
  <c r="M434" i="1"/>
  <c r="X434" i="1" s="1"/>
  <c r="J31" i="3" s="1"/>
  <c r="I32" i="16" s="1"/>
  <c r="AA435" i="1"/>
  <c r="O435" i="1" s="1"/>
  <c r="M435" i="1"/>
  <c r="X435" i="1" s="1"/>
  <c r="J32" i="3" s="1"/>
  <c r="AA436" i="1"/>
  <c r="O436" i="1" s="1"/>
  <c r="M436" i="1"/>
  <c r="X436" i="1" s="1"/>
  <c r="J33" i="3" s="1"/>
  <c r="I34" i="16" s="1"/>
  <c r="M437" i="1"/>
  <c r="X437" i="1" s="1"/>
  <c r="J34" i="3" s="1"/>
  <c r="AA438" i="1"/>
  <c r="O438" i="1" s="1"/>
  <c r="M438" i="1"/>
  <c r="X438" i="1" s="1"/>
  <c r="J35" i="3" s="1"/>
  <c r="I36" i="16" s="1"/>
  <c r="M439" i="1"/>
  <c r="X439" i="1" s="1"/>
  <c r="J36" i="3" s="1"/>
  <c r="M440" i="1"/>
  <c r="X440" i="1" s="1"/>
  <c r="J37" i="3" s="1"/>
  <c r="I38" i="16" s="1"/>
  <c r="M441" i="1"/>
  <c r="X441" i="1" s="1"/>
  <c r="J38" i="3" s="1"/>
  <c r="AA442" i="1"/>
  <c r="O442" i="1" s="1"/>
  <c r="M442" i="1"/>
  <c r="X442" i="1" s="1"/>
  <c r="J39" i="3" s="1"/>
  <c r="I40" i="16" s="1"/>
  <c r="AA443" i="1"/>
  <c r="O443" i="1" s="1"/>
  <c r="M443" i="1"/>
  <c r="X443" i="1" s="1"/>
  <c r="J40" i="3" s="1"/>
  <c r="M444" i="1"/>
  <c r="X444" i="1" s="1"/>
  <c r="J41" i="3" s="1"/>
  <c r="AA445" i="1"/>
  <c r="O445" i="1" s="1"/>
  <c r="M445" i="1"/>
  <c r="X445" i="1" s="1"/>
  <c r="J42" i="3" s="1"/>
  <c r="I43" i="16" s="1"/>
  <c r="M446" i="1"/>
  <c r="X446" i="1" s="1"/>
  <c r="J43" i="3" s="1"/>
  <c r="M447" i="1"/>
  <c r="X447" i="1" s="1"/>
  <c r="J44" i="3" s="1"/>
  <c r="M448" i="1"/>
  <c r="X448" i="1" s="1"/>
  <c r="J45" i="3" s="1"/>
  <c r="I46" i="16" s="1"/>
  <c r="M449" i="1"/>
  <c r="X449" i="1" s="1"/>
  <c r="J46" i="3" s="1"/>
  <c r="M450" i="1"/>
  <c r="X450" i="1"/>
  <c r="J47" i="3" s="1"/>
  <c r="M451" i="1"/>
  <c r="X451" i="1" s="1"/>
  <c r="J48" i="3" s="1"/>
  <c r="I49" i="16" s="1"/>
  <c r="M452" i="1"/>
  <c r="X452" i="1" s="1"/>
  <c r="J49" i="3" s="1"/>
  <c r="I50" i="16" s="1"/>
  <c r="M453" i="1"/>
  <c r="X453" i="1" s="1"/>
  <c r="J50" i="3" s="1"/>
  <c r="I51" i="16" s="1"/>
  <c r="M454" i="1"/>
  <c r="X454" i="1" s="1"/>
  <c r="J51" i="3" s="1"/>
  <c r="I52" i="16" s="1"/>
  <c r="M455" i="1"/>
  <c r="X455" i="1" s="1"/>
  <c r="J52" i="3" s="1"/>
  <c r="I53" i="16" s="1"/>
  <c r="M456" i="1"/>
  <c r="X456" i="1" s="1"/>
  <c r="J53" i="3" s="1"/>
  <c r="I54" i="16" s="1"/>
  <c r="M457" i="1"/>
  <c r="X457" i="1" s="1"/>
  <c r="J54" i="3" s="1"/>
  <c r="I55" i="16" s="1"/>
  <c r="M358" i="1"/>
  <c r="W358" i="1"/>
  <c r="I5" i="3" s="1"/>
  <c r="H6" i="15" s="1"/>
  <c r="AA359" i="1"/>
  <c r="O359" i="1" s="1"/>
  <c r="M359" i="1"/>
  <c r="W359" i="1" s="1"/>
  <c r="I6" i="3" s="1"/>
  <c r="H7" i="15" s="1"/>
  <c r="M360" i="1"/>
  <c r="W360" i="1" s="1"/>
  <c r="I7" i="3" s="1"/>
  <c r="M361" i="1"/>
  <c r="W361" i="1" s="1"/>
  <c r="I8" i="3" s="1"/>
  <c r="H9" i="9" s="1"/>
  <c r="M362" i="1"/>
  <c r="W362" i="1" s="1"/>
  <c r="I9" i="3" s="1"/>
  <c r="H10" i="15" s="1"/>
  <c r="M363" i="1"/>
  <c r="W363" i="1" s="1"/>
  <c r="I10" i="3" s="1"/>
  <c r="H11" i="9" s="1"/>
  <c r="AA364" i="1"/>
  <c r="O364" i="1" s="1"/>
  <c r="M364" i="1"/>
  <c r="W364" i="1" s="1"/>
  <c r="I11" i="3" s="1"/>
  <c r="H12" i="16" s="1"/>
  <c r="AA365" i="1"/>
  <c r="O365" i="1" s="1"/>
  <c r="M365" i="1"/>
  <c r="W365" i="1" s="1"/>
  <c r="I12" i="3" s="1"/>
  <c r="H13" i="16" s="1"/>
  <c r="M366" i="1"/>
  <c r="W366" i="1"/>
  <c r="I13" i="3" s="1"/>
  <c r="H14" i="15" s="1"/>
  <c r="AA367" i="1"/>
  <c r="O367" i="1" s="1"/>
  <c r="M367" i="1"/>
  <c r="W367" i="1" s="1"/>
  <c r="I14" i="3" s="1"/>
  <c r="H15" i="15" s="1"/>
  <c r="M368" i="1"/>
  <c r="W368" i="1" s="1"/>
  <c r="I15" i="3" s="1"/>
  <c r="H16" i="15" s="1"/>
  <c r="M369" i="1"/>
  <c r="W369" i="1" s="1"/>
  <c r="I16" i="3" s="1"/>
  <c r="H17" i="16" s="1"/>
  <c r="M370" i="1"/>
  <c r="W370" i="1" s="1"/>
  <c r="I17" i="3" s="1"/>
  <c r="H18" i="16" s="1"/>
  <c r="M371" i="1"/>
  <c r="W371" i="1" s="1"/>
  <c r="I18" i="3" s="1"/>
  <c r="H19" i="9" s="1"/>
  <c r="AA372" i="1"/>
  <c r="O372" i="1" s="1"/>
  <c r="M372" i="1"/>
  <c r="W372" i="1" s="1"/>
  <c r="I19" i="3" s="1"/>
  <c r="H20" i="15" s="1"/>
  <c r="AA373" i="1"/>
  <c r="O373" i="1" s="1"/>
  <c r="M373" i="1"/>
  <c r="W373" i="1"/>
  <c r="I20" i="3" s="1"/>
  <c r="H21" i="9" s="1"/>
  <c r="M374" i="1"/>
  <c r="W374" i="1" s="1"/>
  <c r="I21" i="3" s="1"/>
  <c r="H22" i="15" s="1"/>
  <c r="AA375" i="1"/>
  <c r="O375" i="1" s="1"/>
  <c r="M375" i="1"/>
  <c r="W375" i="1" s="1"/>
  <c r="I22" i="3" s="1"/>
  <c r="H23" i="9" s="1"/>
  <c r="M376" i="1"/>
  <c r="W376" i="1" s="1"/>
  <c r="I23" i="3" s="1"/>
  <c r="H24" i="15" s="1"/>
  <c r="AA377" i="1"/>
  <c r="O377" i="1" s="1"/>
  <c r="M377" i="1"/>
  <c r="W377" i="1" s="1"/>
  <c r="I24" i="3" s="1"/>
  <c r="H25" i="9" s="1"/>
  <c r="M378" i="1"/>
  <c r="W378" i="1" s="1"/>
  <c r="I25" i="3" s="1"/>
  <c r="H26" i="16" s="1"/>
  <c r="M379" i="1"/>
  <c r="W379" i="1" s="1"/>
  <c r="I26" i="3" s="1"/>
  <c r="H27" i="16" s="1"/>
  <c r="AA380" i="1"/>
  <c r="O380" i="1" s="1"/>
  <c r="M380" i="1"/>
  <c r="W380" i="1"/>
  <c r="I27" i="3" s="1"/>
  <c r="AA381" i="1"/>
  <c r="O381" i="1" s="1"/>
  <c r="M381" i="1"/>
  <c r="W381" i="1" s="1"/>
  <c r="I28" i="3" s="1"/>
  <c r="AA382" i="1"/>
  <c r="O382" i="1" s="1"/>
  <c r="M382" i="1"/>
  <c r="W382" i="1" s="1"/>
  <c r="I29" i="3" s="1"/>
  <c r="H30" i="15" s="1"/>
  <c r="AA383" i="1"/>
  <c r="O383" i="1" s="1"/>
  <c r="M383" i="1"/>
  <c r="W383" i="1" s="1"/>
  <c r="I30" i="3" s="1"/>
  <c r="H31" i="9" s="1"/>
  <c r="M384" i="1"/>
  <c r="W384" i="1" s="1"/>
  <c r="I31" i="3" s="1"/>
  <c r="H32" i="16" s="1"/>
  <c r="M385" i="1"/>
  <c r="W385" i="1" s="1"/>
  <c r="I32" i="3" s="1"/>
  <c r="H33" i="16" s="1"/>
  <c r="M386" i="1"/>
  <c r="W386" i="1" s="1"/>
  <c r="I33" i="3" s="1"/>
  <c r="H34" i="15" s="1"/>
  <c r="M387" i="1"/>
  <c r="W387" i="1" s="1"/>
  <c r="I34" i="3" s="1"/>
  <c r="H35" i="9" s="1"/>
  <c r="AA388" i="1"/>
  <c r="O388" i="1" s="1"/>
  <c r="M388" i="1"/>
  <c r="W388" i="1"/>
  <c r="I35" i="3" s="1"/>
  <c r="H36" i="15" s="1"/>
  <c r="AA389" i="1"/>
  <c r="O389" i="1" s="1"/>
  <c r="M389" i="1"/>
  <c r="W389" i="1" s="1"/>
  <c r="I36" i="3" s="1"/>
  <c r="H37" i="9" s="1"/>
  <c r="M390" i="1"/>
  <c r="W390" i="1" s="1"/>
  <c r="I37" i="3" s="1"/>
  <c r="H38" i="15" s="1"/>
  <c r="AA391" i="1"/>
  <c r="O391" i="1" s="1"/>
  <c r="M391" i="1"/>
  <c r="W391" i="1" s="1"/>
  <c r="I38" i="3" s="1"/>
  <c r="H39" i="9" s="1"/>
  <c r="M392" i="1"/>
  <c r="W392" i="1" s="1"/>
  <c r="I39" i="3" s="1"/>
  <c r="H40" i="15" s="1"/>
  <c r="M393" i="1"/>
  <c r="W393" i="1" s="1"/>
  <c r="I40" i="3" s="1"/>
  <c r="H41" i="9" s="1"/>
  <c r="M394" i="1"/>
  <c r="W394" i="1" s="1"/>
  <c r="I41" i="3" s="1"/>
  <c r="M395" i="1"/>
  <c r="W395" i="1" s="1"/>
  <c r="I42" i="3" s="1"/>
  <c r="AA396" i="1"/>
  <c r="O396" i="1" s="1"/>
  <c r="M396" i="1"/>
  <c r="W396" i="1" s="1"/>
  <c r="I43" i="3" s="1"/>
  <c r="M397" i="1"/>
  <c r="W397" i="1" s="1"/>
  <c r="I44" i="3" s="1"/>
  <c r="AA398" i="1"/>
  <c r="O398" i="1" s="1"/>
  <c r="M398" i="1"/>
  <c r="W398" i="1" s="1"/>
  <c r="I45" i="3" s="1"/>
  <c r="H46" i="15" s="1"/>
  <c r="M399" i="1"/>
  <c r="W399" i="1" s="1"/>
  <c r="I46" i="3" s="1"/>
  <c r="H47" i="9" s="1"/>
  <c r="M400" i="1"/>
  <c r="W400" i="1" s="1"/>
  <c r="I47" i="3" s="1"/>
  <c r="H48" i="15" s="1"/>
  <c r="M401" i="1"/>
  <c r="W401" i="1" s="1"/>
  <c r="I48" i="3" s="1"/>
  <c r="H49" i="9" s="1"/>
  <c r="M402" i="1"/>
  <c r="W402" i="1" s="1"/>
  <c r="I49" i="3" s="1"/>
  <c r="H50" i="15" s="1"/>
  <c r="M403" i="1"/>
  <c r="W403" i="1" s="1"/>
  <c r="I50" i="3" s="1"/>
  <c r="H51" i="9" s="1"/>
  <c r="AA404" i="1"/>
  <c r="O404" i="1" s="1"/>
  <c r="M404" i="1"/>
  <c r="W404" i="1" s="1"/>
  <c r="I51" i="3" s="1"/>
  <c r="H52" i="15" s="1"/>
  <c r="M405" i="1"/>
  <c r="W405" i="1" s="1"/>
  <c r="I52" i="3" s="1"/>
  <c r="AA406" i="1"/>
  <c r="O406" i="1" s="1"/>
  <c r="M406" i="1"/>
  <c r="W406" i="1" s="1"/>
  <c r="I53" i="3" s="1"/>
  <c r="H54" i="15" s="1"/>
  <c r="M407" i="1"/>
  <c r="W407" i="1" s="1"/>
  <c r="I54" i="3" s="1"/>
  <c r="H55" i="9" s="1"/>
  <c r="M308" i="1"/>
  <c r="V308" i="1" s="1"/>
  <c r="H5" i="3" s="1"/>
  <c r="G6" i="9" s="1"/>
  <c r="M309" i="1"/>
  <c r="V309" i="1" s="1"/>
  <c r="H6" i="3" s="1"/>
  <c r="G7" i="9" s="1"/>
  <c r="AA310" i="1"/>
  <c r="O310" i="1" s="1"/>
  <c r="M310" i="1"/>
  <c r="V310" i="1" s="1"/>
  <c r="H7" i="3" s="1"/>
  <c r="G8" i="8" s="1"/>
  <c r="M311" i="1"/>
  <c r="V311" i="1" s="1"/>
  <c r="H8" i="3" s="1"/>
  <c r="AA312" i="1"/>
  <c r="O312" i="1" s="1"/>
  <c r="M312" i="1"/>
  <c r="V312" i="1" s="1"/>
  <c r="H9" i="3" s="1"/>
  <c r="G10" i="16" s="1"/>
  <c r="M313" i="1"/>
  <c r="V313" i="1"/>
  <c r="H10" i="3" s="1"/>
  <c r="M314" i="1"/>
  <c r="V314" i="1" s="1"/>
  <c r="H11" i="3" s="1"/>
  <c r="G12" i="9" s="1"/>
  <c r="AA315" i="1"/>
  <c r="O315" i="1" s="1"/>
  <c r="M315" i="1"/>
  <c r="V315" i="1" s="1"/>
  <c r="H12" i="3" s="1"/>
  <c r="G13" i="15" s="1"/>
  <c r="M316" i="1"/>
  <c r="V316" i="1" s="1"/>
  <c r="H13" i="3" s="1"/>
  <c r="O317" i="1"/>
  <c r="M317" i="1"/>
  <c r="V317" i="1" s="1"/>
  <c r="H14" i="3" s="1"/>
  <c r="AA318" i="1"/>
  <c r="O318" i="1" s="1"/>
  <c r="M318" i="1"/>
  <c r="V318" i="1" s="1"/>
  <c r="H15" i="3" s="1"/>
  <c r="G16" i="8" s="1"/>
  <c r="M319" i="1"/>
  <c r="V319" i="1" s="1"/>
  <c r="H16" i="3" s="1"/>
  <c r="G17" i="16" s="1"/>
  <c r="M320" i="1"/>
  <c r="V320" i="1" s="1"/>
  <c r="H17" i="3" s="1"/>
  <c r="M321" i="1"/>
  <c r="V321" i="1" s="1"/>
  <c r="H18" i="3" s="1"/>
  <c r="G19" i="16" s="1"/>
  <c r="AA322" i="1"/>
  <c r="O322" i="1" s="1"/>
  <c r="M322" i="1"/>
  <c r="V322" i="1" s="1"/>
  <c r="H19" i="3" s="1"/>
  <c r="G20" i="9" s="1"/>
  <c r="O323" i="1"/>
  <c r="M323" i="1"/>
  <c r="V323" i="1"/>
  <c r="H20" i="3" s="1"/>
  <c r="G21" i="15" s="1"/>
  <c r="AA324" i="1"/>
  <c r="O324" i="1" s="1"/>
  <c r="M324" i="1"/>
  <c r="V324" i="1" s="1"/>
  <c r="H21" i="3" s="1"/>
  <c r="G22" i="16" s="1"/>
  <c r="M325" i="1"/>
  <c r="V325" i="1" s="1"/>
  <c r="H22" i="3" s="1"/>
  <c r="AA326" i="1"/>
  <c r="O326" i="1" s="1"/>
  <c r="M326" i="1"/>
  <c r="V326" i="1" s="1"/>
  <c r="H23" i="3" s="1"/>
  <c r="G24" i="9" s="1"/>
  <c r="M327" i="1"/>
  <c r="V327" i="1"/>
  <c r="H24" i="3" s="1"/>
  <c r="G25" i="15" s="1"/>
  <c r="M328" i="1"/>
  <c r="V328" i="1" s="1"/>
  <c r="H25" i="3" s="1"/>
  <c r="G26" i="9" s="1"/>
  <c r="M329" i="1"/>
  <c r="V329" i="1" s="1"/>
  <c r="H26" i="3" s="1"/>
  <c r="M330" i="1"/>
  <c r="V330" i="1" s="1"/>
  <c r="H27" i="3" s="1"/>
  <c r="G28" i="8" s="1"/>
  <c r="O331" i="1"/>
  <c r="M331" i="1"/>
  <c r="V331" i="1" s="1"/>
  <c r="H28" i="3" s="1"/>
  <c r="G29" i="15" s="1"/>
  <c r="M332" i="1"/>
  <c r="V332" i="1"/>
  <c r="H29" i="3" s="1"/>
  <c r="G30" i="9" s="1"/>
  <c r="O333" i="1"/>
  <c r="M333" i="1"/>
  <c r="V333" i="1" s="1"/>
  <c r="H30" i="3" s="1"/>
  <c r="AA334" i="1"/>
  <c r="O334" i="1" s="1"/>
  <c r="M334" i="1"/>
  <c r="V334" i="1" s="1"/>
  <c r="H31" i="3" s="1"/>
  <c r="G32" i="9" s="1"/>
  <c r="M335" i="1"/>
  <c r="V335" i="1" s="1"/>
  <c r="H32" i="3" s="1"/>
  <c r="AA336" i="1"/>
  <c r="O336" i="1" s="1"/>
  <c r="M336" i="1"/>
  <c r="V336" i="1" s="1"/>
  <c r="H33" i="3" s="1"/>
  <c r="G34" i="16" s="1"/>
  <c r="M337" i="1"/>
  <c r="V337" i="1" s="1"/>
  <c r="H34" i="3" s="1"/>
  <c r="G35" i="8" s="1"/>
  <c r="M338" i="1"/>
  <c r="V338" i="1" s="1"/>
  <c r="H35" i="3" s="1"/>
  <c r="G36" i="9" s="1"/>
  <c r="M339" i="1"/>
  <c r="V339" i="1" s="1"/>
  <c r="H36" i="3" s="1"/>
  <c r="G37" i="15" s="1"/>
  <c r="M340" i="1"/>
  <c r="V340" i="1" s="1"/>
  <c r="H37" i="3" s="1"/>
  <c r="M341" i="1"/>
  <c r="V341" i="1" s="1"/>
  <c r="H38" i="3" s="1"/>
  <c r="AA342" i="1"/>
  <c r="O342" i="1" s="1"/>
  <c r="M342" i="1"/>
  <c r="V342" i="1" s="1"/>
  <c r="H39" i="3" s="1"/>
  <c r="M343" i="1"/>
  <c r="V343" i="1" s="1"/>
  <c r="H40" i="3" s="1"/>
  <c r="AA344" i="1"/>
  <c r="O344" i="1" s="1"/>
  <c r="M344" i="1"/>
  <c r="V344" i="1" s="1"/>
  <c r="H41" i="3" s="1"/>
  <c r="G42" i="9" s="1"/>
  <c r="M345" i="1"/>
  <c r="V345" i="1" s="1"/>
  <c r="H42" i="3" s="1"/>
  <c r="M346" i="1"/>
  <c r="V346" i="1" s="1"/>
  <c r="H43" i="3" s="1"/>
  <c r="M347" i="1"/>
  <c r="V347" i="1" s="1"/>
  <c r="H44" i="3" s="1"/>
  <c r="G45" i="15" s="1"/>
  <c r="M348" i="1"/>
  <c r="V348" i="1"/>
  <c r="H45" i="3" s="1"/>
  <c r="O349" i="1"/>
  <c r="M349" i="1"/>
  <c r="V349" i="1" s="1"/>
  <c r="H46" i="3" s="1"/>
  <c r="AA350" i="1"/>
  <c r="O350" i="1" s="1"/>
  <c r="M350" i="1"/>
  <c r="V350" i="1" s="1"/>
  <c r="H47" i="3" s="1"/>
  <c r="G48" i="9" s="1"/>
  <c r="M351" i="1"/>
  <c r="V351" i="1" s="1"/>
  <c r="H48" i="3" s="1"/>
  <c r="M352" i="1"/>
  <c r="V352" i="1"/>
  <c r="H49" i="3" s="1"/>
  <c r="M353" i="1"/>
  <c r="V353" i="1" s="1"/>
  <c r="H50" i="3" s="1"/>
  <c r="M354" i="1"/>
  <c r="V354" i="1" s="1"/>
  <c r="H51" i="3" s="1"/>
  <c r="G52" i="9" s="1"/>
  <c r="M355" i="1"/>
  <c r="V355" i="1" s="1"/>
  <c r="H52" i="3" s="1"/>
  <c r="G53" i="8" s="1"/>
  <c r="AA356" i="1"/>
  <c r="O356" i="1" s="1"/>
  <c r="M356" i="1"/>
  <c r="V356" i="1"/>
  <c r="H53" i="3" s="1"/>
  <c r="G54" i="9" s="1"/>
  <c r="O357" i="1"/>
  <c r="M357" i="1"/>
  <c r="V357" i="1" s="1"/>
  <c r="H54" i="3" s="1"/>
  <c r="M258" i="1"/>
  <c r="U258" i="1" s="1"/>
  <c r="G5" i="3" s="1"/>
  <c r="M259" i="1"/>
  <c r="U259" i="1" s="1"/>
  <c r="G6" i="3" s="1"/>
  <c r="M260" i="1"/>
  <c r="U260" i="1" s="1"/>
  <c r="G7" i="3" s="1"/>
  <c r="F8" i="8" s="1"/>
  <c r="M261" i="1"/>
  <c r="U261" i="1" s="1"/>
  <c r="G8" i="3" s="1"/>
  <c r="F9" i="7" s="1"/>
  <c r="O262" i="1"/>
  <c r="M262" i="1"/>
  <c r="U262" i="1"/>
  <c r="G9" i="3" s="1"/>
  <c r="M263" i="1"/>
  <c r="U263" i="1" s="1"/>
  <c r="G10" i="3" s="1"/>
  <c r="F11" i="7" s="1"/>
  <c r="M264" i="1"/>
  <c r="U264" i="1" s="1"/>
  <c r="G11" i="3" s="1"/>
  <c r="M265" i="1"/>
  <c r="U265" i="1" s="1"/>
  <c r="G12" i="3" s="1"/>
  <c r="M266" i="1"/>
  <c r="U266" i="1" s="1"/>
  <c r="G13" i="3" s="1"/>
  <c r="F14" i="15" s="1"/>
  <c r="M267" i="1"/>
  <c r="U267" i="1" s="1"/>
  <c r="G14" i="3" s="1"/>
  <c r="F15" i="9" s="1"/>
  <c r="M268" i="1"/>
  <c r="U268" i="1" s="1"/>
  <c r="G15" i="3" s="1"/>
  <c r="M269" i="1"/>
  <c r="U269" i="1" s="1"/>
  <c r="G16" i="3" s="1"/>
  <c r="F17" i="8" s="1"/>
  <c r="O270" i="1"/>
  <c r="M270" i="1"/>
  <c r="U270" i="1" s="1"/>
  <c r="G17" i="3" s="1"/>
  <c r="M271" i="1"/>
  <c r="U271" i="1" s="1"/>
  <c r="G18" i="3" s="1"/>
  <c r="F19" i="7" s="1"/>
  <c r="O272" i="1"/>
  <c r="M272" i="1"/>
  <c r="U272" i="1"/>
  <c r="G19" i="3" s="1"/>
  <c r="F20" i="15" s="1"/>
  <c r="M273" i="1"/>
  <c r="U273" i="1" s="1"/>
  <c r="G20" i="3" s="1"/>
  <c r="F21" i="7" s="1"/>
  <c r="M274" i="1"/>
  <c r="U274" i="1" s="1"/>
  <c r="G21" i="3" s="1"/>
  <c r="F22" i="15" s="1"/>
  <c r="M275" i="1"/>
  <c r="U275" i="1" s="1"/>
  <c r="G22" i="3" s="1"/>
  <c r="F23" i="7" s="1"/>
  <c r="M276" i="1"/>
  <c r="U276" i="1"/>
  <c r="G23" i="3" s="1"/>
  <c r="M277" i="1"/>
  <c r="U277" i="1" s="1"/>
  <c r="G24" i="3" s="1"/>
  <c r="F25" i="7" s="1"/>
  <c r="M278" i="1"/>
  <c r="U278" i="1" s="1"/>
  <c r="G25" i="3" s="1"/>
  <c r="F26" i="8" s="1"/>
  <c r="M279" i="1"/>
  <c r="U279" i="1" s="1"/>
  <c r="G26" i="3" s="1"/>
  <c r="F27" i="9" s="1"/>
  <c r="M280" i="1"/>
  <c r="U280" i="1" s="1"/>
  <c r="G27" i="3" s="1"/>
  <c r="O281" i="1"/>
  <c r="M281" i="1"/>
  <c r="U281" i="1" s="1"/>
  <c r="G28" i="3" s="1"/>
  <c r="F29" i="7" s="1"/>
  <c r="M282" i="1"/>
  <c r="U282" i="1" s="1"/>
  <c r="G29" i="3" s="1"/>
  <c r="F30" i="9" s="1"/>
  <c r="M283" i="1"/>
  <c r="U283" i="1" s="1"/>
  <c r="G30" i="3" s="1"/>
  <c r="F31" i="7" s="1"/>
  <c r="M284" i="1"/>
  <c r="U284" i="1" s="1"/>
  <c r="G31" i="3" s="1"/>
  <c r="M285" i="1"/>
  <c r="U285" i="1" s="1"/>
  <c r="G32" i="3" s="1"/>
  <c r="F33" i="9" s="1"/>
  <c r="M286" i="1"/>
  <c r="U286" i="1" s="1"/>
  <c r="G33" i="3" s="1"/>
  <c r="F34" i="8" s="1"/>
  <c r="M287" i="1"/>
  <c r="U287" i="1" s="1"/>
  <c r="G34" i="3" s="1"/>
  <c r="F35" i="9" s="1"/>
  <c r="M288" i="1"/>
  <c r="U288" i="1" s="1"/>
  <c r="G35" i="3" s="1"/>
  <c r="M289" i="1"/>
  <c r="U289" i="1" s="1"/>
  <c r="G36" i="3" s="1"/>
  <c r="F37" i="7" s="1"/>
  <c r="M290" i="1"/>
  <c r="U290" i="1"/>
  <c r="G37" i="3" s="1"/>
  <c r="M291" i="1"/>
  <c r="U291" i="1" s="1"/>
  <c r="G38" i="3" s="1"/>
  <c r="F39" i="7" s="1"/>
  <c r="M292" i="1"/>
  <c r="U292" i="1" s="1"/>
  <c r="G39" i="3" s="1"/>
  <c r="M293" i="1"/>
  <c r="U293" i="1" s="1"/>
  <c r="G40" i="3" s="1"/>
  <c r="M294" i="1"/>
  <c r="U294" i="1" s="1"/>
  <c r="G41" i="3" s="1"/>
  <c r="F42" i="15" s="1"/>
  <c r="M295" i="1"/>
  <c r="U295" i="1" s="1"/>
  <c r="G42" i="3" s="1"/>
  <c r="M296" i="1"/>
  <c r="U296" i="1" s="1"/>
  <c r="G43" i="3" s="1"/>
  <c r="M297" i="1"/>
  <c r="U297" i="1" s="1"/>
  <c r="G44" i="3" s="1"/>
  <c r="F45" i="9" s="1"/>
  <c r="M298" i="1"/>
  <c r="U298" i="1" s="1"/>
  <c r="G45" i="3" s="1"/>
  <c r="M299" i="1"/>
  <c r="U299" i="1" s="1"/>
  <c r="G46" i="3" s="1"/>
  <c r="AA300" i="1"/>
  <c r="O300" i="1" s="1"/>
  <c r="M300" i="1"/>
  <c r="U300" i="1" s="1"/>
  <c r="G47" i="3" s="1"/>
  <c r="O301" i="1"/>
  <c r="M301" i="1"/>
  <c r="U301" i="1" s="1"/>
  <c r="G48" i="3" s="1"/>
  <c r="F49" i="7" s="1"/>
  <c r="M302" i="1"/>
  <c r="U302" i="1" s="1"/>
  <c r="G49" i="3" s="1"/>
  <c r="O303" i="1"/>
  <c r="M303" i="1"/>
  <c r="U303" i="1"/>
  <c r="G50" i="3" s="1"/>
  <c r="F51" i="7" s="1"/>
  <c r="M304" i="1"/>
  <c r="U304" i="1" s="1"/>
  <c r="G51" i="3" s="1"/>
  <c r="F52" i="7" s="1"/>
  <c r="O305" i="1"/>
  <c r="M305" i="1"/>
  <c r="U305" i="1" s="1"/>
  <c r="G52" i="3" s="1"/>
  <c r="F53" i="7" s="1"/>
  <c r="M306" i="1"/>
  <c r="U306" i="1" s="1"/>
  <c r="G53" i="3" s="1"/>
  <c r="O307" i="1"/>
  <c r="M307" i="1"/>
  <c r="U307" i="1"/>
  <c r="G54" i="3" s="1"/>
  <c r="O208" i="1"/>
  <c r="M208" i="1"/>
  <c r="T208" i="1" s="1"/>
  <c r="F5" i="3" s="1"/>
  <c r="M209" i="1"/>
  <c r="T209" i="1" s="1"/>
  <c r="F6" i="3" s="1"/>
  <c r="M210" i="1"/>
  <c r="T210" i="1" s="1"/>
  <c r="F7" i="3" s="1"/>
  <c r="AA211" i="1"/>
  <c r="O211" i="1" s="1"/>
  <c r="M211" i="1"/>
  <c r="T211" i="1"/>
  <c r="F8" i="3" s="1"/>
  <c r="M212" i="1"/>
  <c r="T212" i="1" s="1"/>
  <c r="F9" i="3" s="1"/>
  <c r="E10" i="7" s="1"/>
  <c r="M213" i="1"/>
  <c r="T213" i="1" s="1"/>
  <c r="F10" i="3" s="1"/>
  <c r="M214" i="1"/>
  <c r="T214" i="1" s="1"/>
  <c r="F11" i="3" s="1"/>
  <c r="M215" i="1"/>
  <c r="T215" i="1" s="1"/>
  <c r="F12" i="3" s="1"/>
  <c r="AA216" i="1"/>
  <c r="O216" i="1" s="1"/>
  <c r="M216" i="1"/>
  <c r="T216" i="1" s="1"/>
  <c r="F13" i="3" s="1"/>
  <c r="M217" i="1"/>
  <c r="T217" i="1" s="1"/>
  <c r="F14" i="3" s="1"/>
  <c r="M218" i="1"/>
  <c r="T218" i="1" s="1"/>
  <c r="F15" i="3" s="1"/>
  <c r="AA219" i="1"/>
  <c r="O219" i="1" s="1"/>
  <c r="M219" i="1"/>
  <c r="T219" i="1" s="1"/>
  <c r="F16" i="3" s="1"/>
  <c r="AA220" i="1"/>
  <c r="O220" i="1" s="1"/>
  <c r="M220" i="1"/>
  <c r="T220" i="1" s="1"/>
  <c r="F17" i="3" s="1"/>
  <c r="E18" i="8" s="1"/>
  <c r="M221" i="1"/>
  <c r="T221" i="1" s="1"/>
  <c r="F18" i="3" s="1"/>
  <c r="E19" i="16" s="1"/>
  <c r="AA222" i="1"/>
  <c r="O222" i="1" s="1"/>
  <c r="M222" i="1"/>
  <c r="T222" i="1" s="1"/>
  <c r="F19" i="3" s="1"/>
  <c r="AA223" i="1"/>
  <c r="O223" i="1" s="1"/>
  <c r="M223" i="1"/>
  <c r="T223" i="1" s="1"/>
  <c r="F20" i="3" s="1"/>
  <c r="AA224" i="1"/>
  <c r="O224" i="1" s="1"/>
  <c r="M224" i="1"/>
  <c r="T224" i="1"/>
  <c r="F21" i="3" s="1"/>
  <c r="E22" i="16" s="1"/>
  <c r="M225" i="1"/>
  <c r="T225" i="1" s="1"/>
  <c r="F22" i="3" s="1"/>
  <c r="M226" i="1"/>
  <c r="T226" i="1" s="1"/>
  <c r="F23" i="3" s="1"/>
  <c r="E24" i="6" s="1"/>
  <c r="AA227" i="1"/>
  <c r="O227" i="1" s="1"/>
  <c r="M227" i="1"/>
  <c r="T227" i="1" s="1"/>
  <c r="F24" i="3" s="1"/>
  <c r="E25" i="7" s="1"/>
  <c r="M228" i="1"/>
  <c r="T228" i="1" s="1"/>
  <c r="F25" i="3" s="1"/>
  <c r="E26" i="6" s="1"/>
  <c r="M229" i="1"/>
  <c r="T229" i="1" s="1"/>
  <c r="F26" i="3" s="1"/>
  <c r="E27" i="7" s="1"/>
  <c r="M230" i="1"/>
  <c r="T230" i="1" s="1"/>
  <c r="F27" i="3" s="1"/>
  <c r="AA231" i="1"/>
  <c r="O231" i="1" s="1"/>
  <c r="M231" i="1"/>
  <c r="T231" i="1" s="1"/>
  <c r="F28" i="3" s="1"/>
  <c r="M232" i="1"/>
  <c r="T232" i="1"/>
  <c r="F29" i="3" s="1"/>
  <c r="M233" i="1"/>
  <c r="T233" i="1" s="1"/>
  <c r="F30" i="3" s="1"/>
  <c r="M234" i="1"/>
  <c r="T234" i="1" s="1"/>
  <c r="F31" i="3" s="1"/>
  <c r="AA235" i="1"/>
  <c r="O235" i="1" s="1"/>
  <c r="M235" i="1"/>
  <c r="T235" i="1" s="1"/>
  <c r="F32" i="3" s="1"/>
  <c r="E33" i="9" s="1"/>
  <c r="AA236" i="1"/>
  <c r="O236" i="1" s="1"/>
  <c r="M236" i="1"/>
  <c r="T236" i="1" s="1"/>
  <c r="F33" i="3" s="1"/>
  <c r="AA237" i="1"/>
  <c r="O237" i="1" s="1"/>
  <c r="M237" i="1"/>
  <c r="T237" i="1" s="1"/>
  <c r="F34" i="3" s="1"/>
  <c r="AA238" i="1"/>
  <c r="O238" i="1" s="1"/>
  <c r="M238" i="1"/>
  <c r="T238" i="1" s="1"/>
  <c r="F35" i="3" s="1"/>
  <c r="E36" i="6" s="1"/>
  <c r="M239" i="1"/>
  <c r="T239" i="1" s="1"/>
  <c r="F36" i="3" s="1"/>
  <c r="E37" i="8" s="1"/>
  <c r="M240" i="1"/>
  <c r="T240" i="1" s="1"/>
  <c r="F37" i="3" s="1"/>
  <c r="M241" i="1"/>
  <c r="T241" i="1" s="1"/>
  <c r="F38" i="3" s="1"/>
  <c r="M242" i="1"/>
  <c r="T242" i="1" s="1"/>
  <c r="F39" i="3" s="1"/>
  <c r="AA243" i="1"/>
  <c r="O243" i="1" s="1"/>
  <c r="M243" i="1"/>
  <c r="T243" i="1" s="1"/>
  <c r="F40" i="3" s="1"/>
  <c r="M244" i="1"/>
  <c r="T244" i="1" s="1"/>
  <c r="F41" i="3" s="1"/>
  <c r="M245" i="1"/>
  <c r="T245" i="1" s="1"/>
  <c r="F42" i="3" s="1"/>
  <c r="E43" i="9" s="1"/>
  <c r="M246" i="1"/>
  <c r="T246" i="1" s="1"/>
  <c r="F43" i="3" s="1"/>
  <c r="AA247" i="1"/>
  <c r="O247" i="1" s="1"/>
  <c r="M247" i="1"/>
  <c r="T247" i="1" s="1"/>
  <c r="F44" i="3" s="1"/>
  <c r="E45" i="9" s="1"/>
  <c r="M248" i="1"/>
  <c r="T248" i="1" s="1"/>
  <c r="F45" i="3" s="1"/>
  <c r="M249" i="1"/>
  <c r="T249" i="1" s="1"/>
  <c r="F46" i="3" s="1"/>
  <c r="M250" i="1"/>
  <c r="T250" i="1" s="1"/>
  <c r="F47" i="3" s="1"/>
  <c r="E48" i="7" s="1"/>
  <c r="AA251" i="1"/>
  <c r="O251" i="1" s="1"/>
  <c r="M251" i="1"/>
  <c r="T251" i="1" s="1"/>
  <c r="F48" i="3" s="1"/>
  <c r="E49" i="9" s="1"/>
  <c r="M252" i="1"/>
  <c r="T252" i="1" s="1"/>
  <c r="F49" i="3" s="1"/>
  <c r="AA253" i="1"/>
  <c r="O253" i="1" s="1"/>
  <c r="M253" i="1"/>
  <c r="T253" i="1" s="1"/>
  <c r="F50" i="3" s="1"/>
  <c r="M254" i="1"/>
  <c r="T254" i="1" s="1"/>
  <c r="F51" i="3" s="1"/>
  <c r="M255" i="1"/>
  <c r="T255" i="1" s="1"/>
  <c r="F52" i="3" s="1"/>
  <c r="E53" i="9" s="1"/>
  <c r="M256" i="1"/>
  <c r="T256" i="1" s="1"/>
  <c r="F53" i="3" s="1"/>
  <c r="E54" i="8" s="1"/>
  <c r="M257" i="1"/>
  <c r="T257" i="1" s="1"/>
  <c r="F54" i="3" s="1"/>
  <c r="E55" i="7" s="1"/>
  <c r="AA158" i="1"/>
  <c r="O158" i="1" s="1"/>
  <c r="M158" i="1"/>
  <c r="S158" i="1" s="1"/>
  <c r="E5" i="3" s="1"/>
  <c r="D6" i="5" s="1"/>
  <c r="AA159" i="1"/>
  <c r="O159" i="1" s="1"/>
  <c r="M159" i="1"/>
  <c r="S159" i="1" s="1"/>
  <c r="E6" i="3" s="1"/>
  <c r="M160" i="1"/>
  <c r="S160" i="1" s="1"/>
  <c r="E7" i="3" s="1"/>
  <c r="M161" i="1"/>
  <c r="S161" i="1" s="1"/>
  <c r="E8" i="3" s="1"/>
  <c r="AA162" i="1"/>
  <c r="O162" i="1" s="1"/>
  <c r="M162" i="1"/>
  <c r="S162" i="1" s="1"/>
  <c r="E9" i="3" s="1"/>
  <c r="D10" i="8" s="1"/>
  <c r="AA163" i="1"/>
  <c r="O163" i="1" s="1"/>
  <c r="M163" i="1"/>
  <c r="S163" i="1" s="1"/>
  <c r="E10" i="3" s="1"/>
  <c r="D11" i="6" s="1"/>
  <c r="AA164" i="1"/>
  <c r="O164" i="1" s="1"/>
  <c r="M164" i="1"/>
  <c r="S164" i="1" s="1"/>
  <c r="E11" i="3" s="1"/>
  <c r="M165" i="1"/>
  <c r="S165" i="1"/>
  <c r="E12" i="3" s="1"/>
  <c r="D13" i="8" s="1"/>
  <c r="AA166" i="1"/>
  <c r="O166" i="1" s="1"/>
  <c r="M166" i="1"/>
  <c r="S166" i="1" s="1"/>
  <c r="E13" i="3" s="1"/>
  <c r="M167" i="1"/>
  <c r="S167" i="1" s="1"/>
  <c r="E14" i="3" s="1"/>
  <c r="D15" i="6" s="1"/>
  <c r="M168" i="1"/>
  <c r="S168" i="1" s="1"/>
  <c r="E15" i="3" s="1"/>
  <c r="AA169" i="1"/>
  <c r="O169" i="1" s="1"/>
  <c r="M169" i="1"/>
  <c r="S169" i="1"/>
  <c r="E16" i="3" s="1"/>
  <c r="AA170" i="1"/>
  <c r="O170" i="1" s="1"/>
  <c r="M170" i="1"/>
  <c r="S170" i="1" s="1"/>
  <c r="E17" i="3" s="1"/>
  <c r="M171" i="1"/>
  <c r="S171" i="1" s="1"/>
  <c r="E18" i="3" s="1"/>
  <c r="D19" i="6" s="1"/>
  <c r="AA172" i="1"/>
  <c r="O172" i="1" s="1"/>
  <c r="M172" i="1"/>
  <c r="S172" i="1" s="1"/>
  <c r="E19" i="3" s="1"/>
  <c r="M173" i="1"/>
  <c r="S173" i="1"/>
  <c r="E20" i="3" s="1"/>
  <c r="D21" i="8" s="1"/>
  <c r="AA174" i="1"/>
  <c r="O174" i="1" s="1"/>
  <c r="M174" i="1"/>
  <c r="S174" i="1" s="1"/>
  <c r="E21" i="3" s="1"/>
  <c r="AA175" i="1"/>
  <c r="O175" i="1" s="1"/>
  <c r="M175" i="1"/>
  <c r="S175" i="1" s="1"/>
  <c r="E22" i="3" s="1"/>
  <c r="D23" i="6" s="1"/>
  <c r="M176" i="1"/>
  <c r="S176" i="1" s="1"/>
  <c r="E23" i="3" s="1"/>
  <c r="M177" i="1"/>
  <c r="S177" i="1"/>
  <c r="E24" i="3" s="1"/>
  <c r="D25" i="8" s="1"/>
  <c r="AA178" i="1"/>
  <c r="O178" i="1" s="1"/>
  <c r="M178" i="1"/>
  <c r="S178" i="1" s="1"/>
  <c r="E25" i="3" s="1"/>
  <c r="M179" i="1"/>
  <c r="S179" i="1" s="1"/>
  <c r="E26" i="3" s="1"/>
  <c r="D27" i="6" s="1"/>
  <c r="AA180" i="1"/>
  <c r="O180" i="1" s="1"/>
  <c r="M180" i="1"/>
  <c r="S180" i="1" s="1"/>
  <c r="E27" i="3" s="1"/>
  <c r="AA181" i="1"/>
  <c r="O181" i="1" s="1"/>
  <c r="M181" i="1"/>
  <c r="S181" i="1"/>
  <c r="E28" i="3" s="1"/>
  <c r="AA182" i="1"/>
  <c r="O182" i="1" s="1"/>
  <c r="M182" i="1"/>
  <c r="S182" i="1" s="1"/>
  <c r="E29" i="3" s="1"/>
  <c r="AA183" i="1"/>
  <c r="O183" i="1" s="1"/>
  <c r="M183" i="1"/>
  <c r="S183" i="1" s="1"/>
  <c r="E30" i="3" s="1"/>
  <c r="D31" i="6" s="1"/>
  <c r="M184" i="1"/>
  <c r="S184" i="1" s="1"/>
  <c r="E31" i="3" s="1"/>
  <c r="AA185" i="1"/>
  <c r="O185" i="1" s="1"/>
  <c r="M185" i="1"/>
  <c r="S185" i="1"/>
  <c r="E32" i="3" s="1"/>
  <c r="AA186" i="1"/>
  <c r="O186" i="1" s="1"/>
  <c r="M186" i="1"/>
  <c r="S186" i="1" s="1"/>
  <c r="E33" i="3" s="1"/>
  <c r="M187" i="1"/>
  <c r="S187" i="1" s="1"/>
  <c r="E34" i="3" s="1"/>
  <c r="D35" i="6" s="1"/>
  <c r="AA188" i="1"/>
  <c r="O188" i="1" s="1"/>
  <c r="M188" i="1"/>
  <c r="S188" i="1" s="1"/>
  <c r="E35" i="3" s="1"/>
  <c r="AA189" i="1"/>
  <c r="O189" i="1" s="1"/>
  <c r="M189" i="1"/>
  <c r="S189" i="1"/>
  <c r="E36" i="3" s="1"/>
  <c r="D37" i="8" s="1"/>
  <c r="AA190" i="1"/>
  <c r="O190" i="1" s="1"/>
  <c r="M190" i="1"/>
  <c r="S190" i="1" s="1"/>
  <c r="E37" i="3" s="1"/>
  <c r="AA191" i="1"/>
  <c r="O191" i="1" s="1"/>
  <c r="M191" i="1"/>
  <c r="S191" i="1" s="1"/>
  <c r="E38" i="3" s="1"/>
  <c r="D39" i="6" s="1"/>
  <c r="M192" i="1"/>
  <c r="S192" i="1" s="1"/>
  <c r="E39" i="3" s="1"/>
  <c r="M193" i="1"/>
  <c r="S193" i="1"/>
  <c r="E40" i="3" s="1"/>
  <c r="D41" i="8" s="1"/>
  <c r="AA194" i="1"/>
  <c r="O194" i="1" s="1"/>
  <c r="M194" i="1"/>
  <c r="S194" i="1" s="1"/>
  <c r="E41" i="3" s="1"/>
  <c r="M195" i="1"/>
  <c r="S195" i="1" s="1"/>
  <c r="E42" i="3" s="1"/>
  <c r="D43" i="6" s="1"/>
  <c r="AA196" i="1"/>
  <c r="O196" i="1" s="1"/>
  <c r="M196" i="1"/>
  <c r="S196" i="1" s="1"/>
  <c r="E43" i="3" s="1"/>
  <c r="M197" i="1"/>
  <c r="S197" i="1"/>
  <c r="E44" i="3" s="1"/>
  <c r="D45" i="8" s="1"/>
  <c r="M198" i="1"/>
  <c r="S198" i="1"/>
  <c r="E45" i="3" s="1"/>
  <c r="AA199" i="1"/>
  <c r="O199" i="1" s="1"/>
  <c r="M199" i="1"/>
  <c r="S199" i="1" s="1"/>
  <c r="E46" i="3" s="1"/>
  <c r="D47" i="6" s="1"/>
  <c r="M200" i="1"/>
  <c r="S200" i="1" s="1"/>
  <c r="E47" i="3" s="1"/>
  <c r="M201" i="1"/>
  <c r="S201" i="1"/>
  <c r="E48" i="3" s="1"/>
  <c r="M202" i="1"/>
  <c r="S202" i="1"/>
  <c r="E49" i="3" s="1"/>
  <c r="D50" i="5" s="1"/>
  <c r="M203" i="1"/>
  <c r="S203" i="1" s="1"/>
  <c r="E50" i="3" s="1"/>
  <c r="D51" i="6" s="1"/>
  <c r="M204" i="1"/>
  <c r="S204" i="1" s="1"/>
  <c r="E51" i="3" s="1"/>
  <c r="M205" i="1"/>
  <c r="S205" i="1"/>
  <c r="E52" i="3" s="1"/>
  <c r="M206" i="1"/>
  <c r="S206" i="1"/>
  <c r="E53" i="3" s="1"/>
  <c r="M207" i="1"/>
  <c r="S207" i="1" s="1"/>
  <c r="E54" i="3" s="1"/>
  <c r="D55" i="6" s="1"/>
  <c r="M108" i="1"/>
  <c r="M109" i="1"/>
  <c r="M110" i="1"/>
  <c r="M111" i="1"/>
  <c r="M112" i="1"/>
  <c r="M113" i="1"/>
  <c r="M114" i="1"/>
  <c r="M115" i="1"/>
  <c r="R115" i="1"/>
  <c r="D12" i="3" s="1"/>
  <c r="C13" i="9" s="1"/>
  <c r="AA116" i="1"/>
  <c r="O116" i="1" s="1"/>
  <c r="M116" i="1"/>
  <c r="R116" i="1" s="1"/>
  <c r="D13" i="3" s="1"/>
  <c r="M117" i="1"/>
  <c r="R117" i="1" s="1"/>
  <c r="D14" i="3" s="1"/>
  <c r="C15" i="9" s="1"/>
  <c r="M118" i="1"/>
  <c r="R118" i="1" s="1"/>
  <c r="D15" i="3" s="1"/>
  <c r="C16" i="15" s="1"/>
  <c r="M119" i="1"/>
  <c r="R119" i="1" s="1"/>
  <c r="D16" i="3" s="1"/>
  <c r="C17" i="9" s="1"/>
  <c r="AA120" i="1"/>
  <c r="O120" i="1" s="1"/>
  <c r="M120" i="1"/>
  <c r="R120" i="1" s="1"/>
  <c r="D17" i="3" s="1"/>
  <c r="C18" i="15" s="1"/>
  <c r="M121" i="1"/>
  <c r="R121" i="1" s="1"/>
  <c r="D18" i="3" s="1"/>
  <c r="C19" i="9" s="1"/>
  <c r="AA122" i="1"/>
  <c r="O122" i="1" s="1"/>
  <c r="M122" i="1"/>
  <c r="R122" i="1" s="1"/>
  <c r="D19" i="3" s="1"/>
  <c r="C20" i="8" s="1"/>
  <c r="M123" i="1"/>
  <c r="R123" i="1" s="1"/>
  <c r="D20" i="3" s="1"/>
  <c r="AA124" i="1"/>
  <c r="O124" i="1" s="1"/>
  <c r="M124" i="1"/>
  <c r="R124" i="1" s="1"/>
  <c r="D21" i="3" s="1"/>
  <c r="C22" i="15" s="1"/>
  <c r="M125" i="1"/>
  <c r="R125" i="1" s="1"/>
  <c r="D22" i="3" s="1"/>
  <c r="C23" i="7" s="1"/>
  <c r="AA126" i="1"/>
  <c r="O126" i="1" s="1"/>
  <c r="M126" i="1"/>
  <c r="R126" i="1" s="1"/>
  <c r="D23" i="3" s="1"/>
  <c r="C24" i="15" s="1"/>
  <c r="M127" i="1"/>
  <c r="R127" i="1" s="1"/>
  <c r="D24" i="3" s="1"/>
  <c r="AA128" i="1"/>
  <c r="O128" i="1" s="1"/>
  <c r="M128" i="1"/>
  <c r="R128" i="1" s="1"/>
  <c r="D25" i="3" s="1"/>
  <c r="M129" i="1"/>
  <c r="R129" i="1" s="1"/>
  <c r="D26" i="3" s="1"/>
  <c r="C27" i="9" s="1"/>
  <c r="AA130" i="1"/>
  <c r="O130" i="1" s="1"/>
  <c r="M130" i="1"/>
  <c r="R130" i="1" s="1"/>
  <c r="D27" i="3" s="1"/>
  <c r="C28" i="8" s="1"/>
  <c r="M131" i="1"/>
  <c r="R131" i="1" s="1"/>
  <c r="D28" i="3" s="1"/>
  <c r="C29" i="9" s="1"/>
  <c r="AA132" i="1"/>
  <c r="O132" i="1" s="1"/>
  <c r="M132" i="1"/>
  <c r="R132" i="1" s="1"/>
  <c r="D29" i="3" s="1"/>
  <c r="M133" i="1"/>
  <c r="R133" i="1" s="1"/>
  <c r="D30" i="3" s="1"/>
  <c r="C31" i="7" s="1"/>
  <c r="M134" i="1"/>
  <c r="R134" i="1" s="1"/>
  <c r="D31" i="3" s="1"/>
  <c r="C32" i="15" s="1"/>
  <c r="M135" i="1"/>
  <c r="R135" i="1" s="1"/>
  <c r="D32" i="3" s="1"/>
  <c r="C33" i="9" s="1"/>
  <c r="AA136" i="1"/>
  <c r="O136" i="1" s="1"/>
  <c r="M136" i="1"/>
  <c r="R136" i="1" s="1"/>
  <c r="D33" i="3" s="1"/>
  <c r="C34" i="15" s="1"/>
  <c r="M137" i="1"/>
  <c r="R137" i="1" s="1"/>
  <c r="D34" i="3" s="1"/>
  <c r="C35" i="9" s="1"/>
  <c r="AA138" i="1"/>
  <c r="O138" i="1" s="1"/>
  <c r="M138" i="1"/>
  <c r="R138" i="1" s="1"/>
  <c r="D35" i="3" s="1"/>
  <c r="C36" i="8" s="1"/>
  <c r="M139" i="1"/>
  <c r="R139" i="1" s="1"/>
  <c r="D36" i="3" s="1"/>
  <c r="AA140" i="1"/>
  <c r="O140" i="1" s="1"/>
  <c r="M140" i="1"/>
  <c r="R140" i="1" s="1"/>
  <c r="D37" i="3" s="1"/>
  <c r="C38" i="15" s="1"/>
  <c r="M141" i="1"/>
  <c r="R141" i="1" s="1"/>
  <c r="D38" i="3" s="1"/>
  <c r="C39" i="7" s="1"/>
  <c r="AA142" i="1"/>
  <c r="O142" i="1" s="1"/>
  <c r="M142" i="1"/>
  <c r="R142" i="1" s="1"/>
  <c r="D39" i="3" s="1"/>
  <c r="C40" i="15" s="1"/>
  <c r="M143" i="1"/>
  <c r="R143" i="1" s="1"/>
  <c r="D40" i="3" s="1"/>
  <c r="C41" i="9" s="1"/>
  <c r="AA144" i="1"/>
  <c r="O144" i="1" s="1"/>
  <c r="M144" i="1"/>
  <c r="R144" i="1" s="1"/>
  <c r="D41" i="3" s="1"/>
  <c r="M145" i="1"/>
  <c r="R145" i="1" s="1"/>
  <c r="D42" i="3" s="1"/>
  <c r="C43" i="9" s="1"/>
  <c r="AA146" i="1"/>
  <c r="O146" i="1" s="1"/>
  <c r="M146" i="1"/>
  <c r="R146" i="1" s="1"/>
  <c r="D43" i="3" s="1"/>
  <c r="C44" i="8" s="1"/>
  <c r="M147" i="1"/>
  <c r="R147" i="1" s="1"/>
  <c r="D44" i="3" s="1"/>
  <c r="C45" i="9" s="1"/>
  <c r="AA148" i="1"/>
  <c r="O148" i="1" s="1"/>
  <c r="M148" i="1"/>
  <c r="R148" i="1" s="1"/>
  <c r="D45" i="3" s="1"/>
  <c r="M149" i="1"/>
  <c r="R149" i="1" s="1"/>
  <c r="D46" i="3" s="1"/>
  <c r="C47" i="7" s="1"/>
  <c r="AA150" i="1"/>
  <c r="O150" i="1" s="1"/>
  <c r="M150" i="1"/>
  <c r="R150" i="1" s="1"/>
  <c r="D47" i="3" s="1"/>
  <c r="C48" i="15" s="1"/>
  <c r="M151" i="1"/>
  <c r="R151" i="1" s="1"/>
  <c r="D48" i="3" s="1"/>
  <c r="C49" i="9" s="1"/>
  <c r="AA152" i="1"/>
  <c r="O152" i="1" s="1"/>
  <c r="M152" i="1"/>
  <c r="R152" i="1" s="1"/>
  <c r="D49" i="3" s="1"/>
  <c r="C50" i="15" s="1"/>
  <c r="M153" i="1"/>
  <c r="R153" i="1" s="1"/>
  <c r="D50" i="3" s="1"/>
  <c r="C51" i="9" s="1"/>
  <c r="M154" i="1"/>
  <c r="R154" i="1" s="1"/>
  <c r="D51" i="3" s="1"/>
  <c r="C52" i="8" s="1"/>
  <c r="M155" i="1"/>
  <c r="R155" i="1" s="1"/>
  <c r="D52" i="3" s="1"/>
  <c r="C53" i="9" s="1"/>
  <c r="AA156" i="1"/>
  <c r="O156" i="1" s="1"/>
  <c r="M156" i="1"/>
  <c r="R156" i="1" s="1"/>
  <c r="D53" i="3" s="1"/>
  <c r="C54" i="15" s="1"/>
  <c r="M157" i="1"/>
  <c r="R157" i="1" s="1"/>
  <c r="D54" i="3" s="1"/>
  <c r="C55" i="7" s="1"/>
  <c r="M58" i="1"/>
  <c r="M59" i="1"/>
  <c r="M60" i="1"/>
  <c r="M61" i="1"/>
  <c r="M62" i="1"/>
  <c r="M63" i="1"/>
  <c r="M64" i="1"/>
  <c r="M65" i="1"/>
  <c r="M66" i="1"/>
  <c r="M67" i="1"/>
  <c r="Q67" i="1" s="1"/>
  <c r="C14" i="3" s="1"/>
  <c r="B15" i="9" s="1"/>
  <c r="M68" i="1"/>
  <c r="Q68" i="1" s="1"/>
  <c r="C15" i="3" s="1"/>
  <c r="M69" i="1"/>
  <c r="Q69" i="1" s="1"/>
  <c r="C16" i="3" s="1"/>
  <c r="B17" i="9" s="1"/>
  <c r="M70" i="1"/>
  <c r="Q70" i="1" s="1"/>
  <c r="C17" i="3" s="1"/>
  <c r="M71" i="1"/>
  <c r="Q71" i="1" s="1"/>
  <c r="C18" i="3" s="1"/>
  <c r="M72" i="1"/>
  <c r="Q72" i="1" s="1"/>
  <c r="C19" i="3" s="1"/>
  <c r="B20" i="7" s="1"/>
  <c r="M73" i="1"/>
  <c r="Q73" i="1" s="1"/>
  <c r="C20" i="3" s="1"/>
  <c r="B21" i="9" s="1"/>
  <c r="M74" i="1"/>
  <c r="Q74" i="1" s="1"/>
  <c r="C21" i="3" s="1"/>
  <c r="B22" i="15" s="1"/>
  <c r="M75" i="1"/>
  <c r="Q75" i="1" s="1"/>
  <c r="C22" i="3" s="1"/>
  <c r="B23" i="9" s="1"/>
  <c r="M76" i="1"/>
  <c r="Q76" i="1" s="1"/>
  <c r="C23" i="3" s="1"/>
  <c r="M77" i="1"/>
  <c r="Q77" i="1" s="1"/>
  <c r="C24" i="3" s="1"/>
  <c r="B25" i="9" s="1"/>
  <c r="M78" i="1"/>
  <c r="Q78" i="1" s="1"/>
  <c r="C25" i="3" s="1"/>
  <c r="M79" i="1"/>
  <c r="Q79" i="1" s="1"/>
  <c r="C26" i="3" s="1"/>
  <c r="M80" i="1"/>
  <c r="Q80" i="1" s="1"/>
  <c r="C27" i="3" s="1"/>
  <c r="B28" i="8" s="1"/>
  <c r="M81" i="1"/>
  <c r="Q81" i="1" s="1"/>
  <c r="C28" i="3" s="1"/>
  <c r="B29" i="9" s="1"/>
  <c r="M82" i="1"/>
  <c r="Q82" i="1" s="1"/>
  <c r="C29" i="3" s="1"/>
  <c r="B30" i="15" s="1"/>
  <c r="M83" i="1"/>
  <c r="Q83" i="1" s="1"/>
  <c r="C30" i="3" s="1"/>
  <c r="B31" i="9" s="1"/>
  <c r="M84" i="1"/>
  <c r="Q84" i="1" s="1"/>
  <c r="C31" i="3" s="1"/>
  <c r="M85" i="1"/>
  <c r="Q85" i="1" s="1"/>
  <c r="C32" i="3" s="1"/>
  <c r="B33" i="9" s="1"/>
  <c r="M86" i="1"/>
  <c r="Q86" i="1" s="1"/>
  <c r="C33" i="3" s="1"/>
  <c r="M87" i="1"/>
  <c r="Q87" i="1" s="1"/>
  <c r="C34" i="3" s="1"/>
  <c r="B35" i="8" s="1"/>
  <c r="M88" i="1"/>
  <c r="Q88" i="1" s="1"/>
  <c r="C35" i="3" s="1"/>
  <c r="B36" i="7" s="1"/>
  <c r="M89" i="1"/>
  <c r="Q89" i="1" s="1"/>
  <c r="C36" i="3" s="1"/>
  <c r="B37" i="9" s="1"/>
  <c r="M90" i="1"/>
  <c r="Q90" i="1" s="1"/>
  <c r="C37" i="3" s="1"/>
  <c r="B38" i="15" s="1"/>
  <c r="M91" i="1"/>
  <c r="Q91" i="1" s="1"/>
  <c r="C38" i="3" s="1"/>
  <c r="B39" i="4" s="1"/>
  <c r="AA92" i="1"/>
  <c r="O92" i="1" s="1"/>
  <c r="M92" i="1"/>
  <c r="Q92" i="1" s="1"/>
  <c r="C39" i="3" s="1"/>
  <c r="M93" i="1"/>
  <c r="Q93" i="1" s="1"/>
  <c r="C40" i="3" s="1"/>
  <c r="B41" i="9" s="1"/>
  <c r="AA94" i="1"/>
  <c r="O94" i="1" s="1"/>
  <c r="M94" i="1"/>
  <c r="Q94" i="1" s="1"/>
  <c r="C41" i="3" s="1"/>
  <c r="B42" i="15" s="1"/>
  <c r="M95" i="1"/>
  <c r="Q95" i="1" s="1"/>
  <c r="C42" i="3" s="1"/>
  <c r="B43" i="8" s="1"/>
  <c r="M96" i="1"/>
  <c r="Q96" i="1" s="1"/>
  <c r="C43" i="3" s="1"/>
  <c r="B44" i="6" s="1"/>
  <c r="M97" i="1"/>
  <c r="Q97" i="1" s="1"/>
  <c r="C44" i="3" s="1"/>
  <c r="B45" i="9" s="1"/>
  <c r="AA98" i="1"/>
  <c r="O98" i="1" s="1"/>
  <c r="M98" i="1"/>
  <c r="Q98" i="1" s="1"/>
  <c r="C45" i="3" s="1"/>
  <c r="B46" i="15" s="1"/>
  <c r="M99" i="1"/>
  <c r="Q99" i="1" s="1"/>
  <c r="C46" i="3" s="1"/>
  <c r="B47" i="9" s="1"/>
  <c r="M100" i="1"/>
  <c r="Q100" i="1" s="1"/>
  <c r="C47" i="3" s="1"/>
  <c r="B48" i="8" s="1"/>
  <c r="M101" i="1"/>
  <c r="Q101" i="1" s="1"/>
  <c r="C48" i="3" s="1"/>
  <c r="B49" i="9" s="1"/>
  <c r="AA102" i="1"/>
  <c r="O102" i="1" s="1"/>
  <c r="M102" i="1"/>
  <c r="Q102" i="1" s="1"/>
  <c r="C49" i="3" s="1"/>
  <c r="B50" i="15" s="1"/>
  <c r="M103" i="1"/>
  <c r="Q103" i="1" s="1"/>
  <c r="C50" i="3" s="1"/>
  <c r="B51" i="4" s="1"/>
  <c r="M104" i="1"/>
  <c r="Q104" i="1" s="1"/>
  <c r="C51" i="3" s="1"/>
  <c r="B52" i="15" s="1"/>
  <c r="M105" i="1"/>
  <c r="Q105" i="1" s="1"/>
  <c r="C52" i="3" s="1"/>
  <c r="B53" i="9" s="1"/>
  <c r="M106" i="1"/>
  <c r="Q106" i="1" s="1"/>
  <c r="C53" i="3" s="1"/>
  <c r="B54" i="15" s="1"/>
  <c r="M107" i="1"/>
  <c r="Q107" i="1" s="1"/>
  <c r="C54" i="3" s="1"/>
  <c r="B55" i="4" s="1"/>
  <c r="M8" i="1"/>
  <c r="M9" i="1"/>
  <c r="M10" i="1"/>
  <c r="M11" i="1"/>
  <c r="M12" i="1"/>
  <c r="M13" i="1"/>
  <c r="M14" i="1"/>
  <c r="AA15" i="1"/>
  <c r="O15" i="1" s="1"/>
  <c r="M15" i="1"/>
  <c r="P15" i="1" s="1"/>
  <c r="B12" i="3" s="1"/>
  <c r="A13" i="8" s="1"/>
  <c r="AA16" i="1"/>
  <c r="O16" i="1" s="1"/>
  <c r="M16" i="1"/>
  <c r="P16" i="1" s="1"/>
  <c r="B13" i="3" s="1"/>
  <c r="A14" i="15" s="1"/>
  <c r="AA17" i="1"/>
  <c r="O17" i="1" s="1"/>
  <c r="M17" i="1"/>
  <c r="P17" i="1" s="1"/>
  <c r="B14" i="3" s="1"/>
  <c r="A15" i="9" s="1"/>
  <c r="AA18" i="1"/>
  <c r="O18" i="1" s="1"/>
  <c r="M18" i="1"/>
  <c r="P18" i="1"/>
  <c r="B15" i="3" s="1"/>
  <c r="A16" i="4" s="1"/>
  <c r="AA19" i="1"/>
  <c r="O19" i="1" s="1"/>
  <c r="M19" i="1"/>
  <c r="P19" i="1" s="1"/>
  <c r="B16" i="3" s="1"/>
  <c r="A17" i="9" s="1"/>
  <c r="M20" i="1"/>
  <c r="P20" i="1" s="1"/>
  <c r="B17" i="3" s="1"/>
  <c r="M21" i="1"/>
  <c r="P21" i="1" s="1"/>
  <c r="B18" i="3" s="1"/>
  <c r="A19" i="9" s="1"/>
  <c r="AA22" i="1"/>
  <c r="O22" i="1" s="1"/>
  <c r="M22" i="1"/>
  <c r="P22" i="1"/>
  <c r="B19" i="3" s="1"/>
  <c r="A20" i="6" s="1"/>
  <c r="M23" i="1"/>
  <c r="P23" i="1" s="1"/>
  <c r="B20" i="3" s="1"/>
  <c r="A21" i="9" s="1"/>
  <c r="AA24" i="1"/>
  <c r="O24" i="1" s="1"/>
  <c r="M24" i="1"/>
  <c r="P24" i="1" s="1"/>
  <c r="B21" i="3" s="1"/>
  <c r="A22" i="8" s="1"/>
  <c r="M25" i="1"/>
  <c r="P25" i="1" s="1"/>
  <c r="B22" i="3" s="1"/>
  <c r="AA26" i="1"/>
  <c r="O26" i="1" s="1"/>
  <c r="M26" i="1"/>
  <c r="P26" i="1"/>
  <c r="B23" i="3" s="1"/>
  <c r="A24" i="5" s="1"/>
  <c r="AA27" i="1"/>
  <c r="O27" i="1" s="1"/>
  <c r="M27" i="1"/>
  <c r="P27" i="1" s="1"/>
  <c r="B24" i="3" s="1"/>
  <c r="A25" i="9" s="1"/>
  <c r="M28" i="1"/>
  <c r="P28" i="1" s="1"/>
  <c r="B25" i="3" s="1"/>
  <c r="M29" i="1"/>
  <c r="P29" i="1" s="1"/>
  <c r="B26" i="3" s="1"/>
  <c r="A27" i="9" s="1"/>
  <c r="AA30" i="1"/>
  <c r="O30" i="1" s="1"/>
  <c r="M30" i="1"/>
  <c r="P30" i="1"/>
  <c r="B27" i="3" s="1"/>
  <c r="AA31" i="1"/>
  <c r="O31" i="1" s="1"/>
  <c r="M31" i="1"/>
  <c r="P31" i="1" s="1"/>
  <c r="B28" i="3" s="1"/>
  <c r="A29" i="9" s="1"/>
  <c r="AA32" i="1"/>
  <c r="O32" i="1" s="1"/>
  <c r="M32" i="1"/>
  <c r="P32" i="1" s="1"/>
  <c r="B29" i="3" s="1"/>
  <c r="A30" i="8" s="1"/>
  <c r="M33" i="1"/>
  <c r="P33" i="1" s="1"/>
  <c r="B30" i="3" s="1"/>
  <c r="A31" i="6" s="1"/>
  <c r="AA34" i="1"/>
  <c r="O34" i="1" s="1"/>
  <c r="M34" i="1"/>
  <c r="P34" i="1"/>
  <c r="B31" i="3" s="1"/>
  <c r="A32" i="4" s="1"/>
  <c r="AA35" i="1"/>
  <c r="O35" i="1" s="1"/>
  <c r="M35" i="1"/>
  <c r="P35" i="1" s="1"/>
  <c r="B32" i="3" s="1"/>
  <c r="A33" i="9" s="1"/>
  <c r="M36" i="1"/>
  <c r="P36" i="1" s="1"/>
  <c r="B33" i="3" s="1"/>
  <c r="A34" i="8" s="1"/>
  <c r="M37" i="1"/>
  <c r="P37" i="1" s="1"/>
  <c r="B34" i="3" s="1"/>
  <c r="A35" i="9" s="1"/>
  <c r="AA38" i="1"/>
  <c r="O38" i="1" s="1"/>
  <c r="M38" i="1"/>
  <c r="P38" i="1"/>
  <c r="B35" i="3" s="1"/>
  <c r="A36" i="6" s="1"/>
  <c r="M39" i="1"/>
  <c r="P39" i="1" s="1"/>
  <c r="B36" i="3" s="1"/>
  <c r="A37" i="9" s="1"/>
  <c r="M40" i="1"/>
  <c r="P40" i="1" s="1"/>
  <c r="B37" i="3" s="1"/>
  <c r="A38" i="8" s="1"/>
  <c r="AA41" i="1"/>
  <c r="O41" i="1" s="1"/>
  <c r="M41" i="1"/>
  <c r="P41" i="1" s="1"/>
  <c r="B38" i="3" s="1"/>
  <c r="M42" i="1"/>
  <c r="P42" i="1"/>
  <c r="B39" i="3" s="1"/>
  <c r="A40" i="5" s="1"/>
  <c r="AA43" i="1"/>
  <c r="O43" i="1" s="1"/>
  <c r="M43" i="1"/>
  <c r="P43" i="1" s="1"/>
  <c r="B40" i="3" s="1"/>
  <c r="A41" i="9" s="1"/>
  <c r="M44" i="1"/>
  <c r="P44" i="1" s="1"/>
  <c r="B41" i="3" s="1"/>
  <c r="A42" i="8" s="1"/>
  <c r="AA45" i="1"/>
  <c r="O45" i="1" s="1"/>
  <c r="M45" i="1"/>
  <c r="P45" i="1" s="1"/>
  <c r="B42" i="3" s="1"/>
  <c r="A43" i="9" s="1"/>
  <c r="M46" i="1"/>
  <c r="P46" i="1"/>
  <c r="B43" i="3" s="1"/>
  <c r="A44" i="6" s="1"/>
  <c r="AA47" i="1"/>
  <c r="O47" i="1" s="1"/>
  <c r="M47" i="1"/>
  <c r="P47" i="1" s="1"/>
  <c r="B44" i="3" s="1"/>
  <c r="A45" i="9" s="1"/>
  <c r="M48" i="1"/>
  <c r="P48" i="1" s="1"/>
  <c r="B45" i="3" s="1"/>
  <c r="A46" i="8" s="1"/>
  <c r="AA49" i="1"/>
  <c r="O49" i="1" s="1"/>
  <c r="M49" i="1"/>
  <c r="P49" i="1" s="1"/>
  <c r="B46" i="3" s="1"/>
  <c r="A47" i="6" s="1"/>
  <c r="M50" i="1"/>
  <c r="P50" i="1"/>
  <c r="B47" i="3" s="1"/>
  <c r="A48" i="4" s="1"/>
  <c r="AA51" i="1"/>
  <c r="O51" i="1" s="1"/>
  <c r="M51" i="1"/>
  <c r="P51" i="1" s="1"/>
  <c r="B48" i="3" s="1"/>
  <c r="A49" i="9" s="1"/>
  <c r="M52" i="1"/>
  <c r="P52" i="1" s="1"/>
  <c r="B49" i="3" s="1"/>
  <c r="AA53" i="1"/>
  <c r="O53" i="1" s="1"/>
  <c r="M53" i="1"/>
  <c r="P53" i="1" s="1"/>
  <c r="B50" i="3" s="1"/>
  <c r="A51" i="9" s="1"/>
  <c r="AA54" i="1"/>
  <c r="O54" i="1" s="1"/>
  <c r="M54" i="1"/>
  <c r="P54" i="1"/>
  <c r="B51" i="3" s="1"/>
  <c r="A52" i="5" s="1"/>
  <c r="M55" i="1"/>
  <c r="P55" i="1" s="1"/>
  <c r="B52" i="3" s="1"/>
  <c r="A53" i="9" s="1"/>
  <c r="AA56" i="1"/>
  <c r="O56" i="1" s="1"/>
  <c r="M56" i="1"/>
  <c r="P56" i="1" s="1"/>
  <c r="B53" i="3" s="1"/>
  <c r="A54" i="8" s="1"/>
  <c r="M57" i="1"/>
  <c r="P57" i="1" s="1"/>
  <c r="B54" i="3" s="1"/>
  <c r="A55" i="6" s="1"/>
  <c r="I7" i="15"/>
  <c r="I9" i="15"/>
  <c r="I11" i="15"/>
  <c r="I13" i="15"/>
  <c r="I15" i="15"/>
  <c r="I16" i="15"/>
  <c r="I17" i="15"/>
  <c r="I19" i="15"/>
  <c r="I23" i="15"/>
  <c r="I27" i="15"/>
  <c r="I28" i="15"/>
  <c r="I30" i="15"/>
  <c r="I32" i="15"/>
  <c r="I36" i="15"/>
  <c r="I40" i="15"/>
  <c r="I43" i="15"/>
  <c r="I46" i="15"/>
  <c r="I50" i="15"/>
  <c r="I51" i="15"/>
  <c r="I52" i="15"/>
  <c r="I53" i="15"/>
  <c r="I54" i="15"/>
  <c r="I55" i="15"/>
  <c r="H13" i="15"/>
  <c r="H18" i="15"/>
  <c r="H26" i="15"/>
  <c r="H27" i="15"/>
  <c r="H28" i="15"/>
  <c r="H43" i="15"/>
  <c r="G10" i="15"/>
  <c r="G19" i="15"/>
  <c r="G22" i="15"/>
  <c r="G28" i="15"/>
  <c r="G41" i="15"/>
  <c r="G43" i="15"/>
  <c r="F6" i="15"/>
  <c r="F12" i="15"/>
  <c r="F16" i="15"/>
  <c r="F18" i="15"/>
  <c r="F28" i="15"/>
  <c r="F32" i="15"/>
  <c r="F44" i="15"/>
  <c r="F46" i="15"/>
  <c r="E19" i="15"/>
  <c r="E22" i="15"/>
  <c r="B28" i="15"/>
  <c r="B48" i="15"/>
  <c r="H8" i="9"/>
  <c r="H13" i="9"/>
  <c r="H18" i="9"/>
  <c r="H26" i="9"/>
  <c r="H27" i="9"/>
  <c r="H29" i="9"/>
  <c r="H42" i="9"/>
  <c r="H44" i="9"/>
  <c r="H45" i="9"/>
  <c r="H53" i="9"/>
  <c r="G10" i="9"/>
  <c r="G14" i="9"/>
  <c r="G19" i="9"/>
  <c r="G22" i="9"/>
  <c r="G38" i="9"/>
  <c r="G46" i="9"/>
  <c r="G50" i="9"/>
  <c r="F7" i="9"/>
  <c r="F13" i="9"/>
  <c r="F38" i="9"/>
  <c r="F41" i="9"/>
  <c r="F43" i="9"/>
  <c r="F47" i="9"/>
  <c r="E19" i="9"/>
  <c r="E22" i="9"/>
  <c r="E35" i="9"/>
  <c r="E37" i="9"/>
  <c r="E55" i="9"/>
  <c r="C31" i="9"/>
  <c r="B19" i="9"/>
  <c r="B27" i="9"/>
  <c r="B35" i="9"/>
  <c r="G10" i="8"/>
  <c r="G13" i="8"/>
  <c r="G14" i="8"/>
  <c r="G18" i="8"/>
  <c r="G19" i="8"/>
  <c r="G22" i="8"/>
  <c r="G23" i="8"/>
  <c r="G25" i="8"/>
  <c r="G29" i="8"/>
  <c r="G38" i="8"/>
  <c r="G41" i="8"/>
  <c r="G43" i="8"/>
  <c r="G45" i="8"/>
  <c r="F6" i="8"/>
  <c r="F7" i="8"/>
  <c r="F10" i="8"/>
  <c r="F12" i="8"/>
  <c r="F13" i="8"/>
  <c r="F14" i="8"/>
  <c r="F16" i="8"/>
  <c r="F24" i="8"/>
  <c r="F27" i="8"/>
  <c r="F28" i="8"/>
  <c r="F30" i="8"/>
  <c r="F32" i="8"/>
  <c r="F33" i="8"/>
  <c r="F35" i="8"/>
  <c r="F41" i="8"/>
  <c r="F43" i="8"/>
  <c r="F44" i="8"/>
  <c r="F45" i="8"/>
  <c r="F46" i="8"/>
  <c r="F47" i="8"/>
  <c r="F48" i="8"/>
  <c r="E10" i="8"/>
  <c r="E16" i="8"/>
  <c r="E19" i="8"/>
  <c r="E22" i="8"/>
  <c r="E33" i="8"/>
  <c r="E35" i="8"/>
  <c r="E40" i="8"/>
  <c r="E42" i="8"/>
  <c r="E43" i="8"/>
  <c r="E44" i="8"/>
  <c r="E45" i="8"/>
  <c r="E50" i="8"/>
  <c r="E52" i="8"/>
  <c r="E53" i="8"/>
  <c r="D6" i="8"/>
  <c r="D8" i="8"/>
  <c r="C15" i="8"/>
  <c r="C17" i="8"/>
  <c r="C33" i="8"/>
  <c r="C37" i="8"/>
  <c r="C53" i="8"/>
  <c r="B17" i="8"/>
  <c r="B19" i="8"/>
  <c r="B25" i="8"/>
  <c r="B27" i="8"/>
  <c r="B29" i="8"/>
  <c r="B33" i="8"/>
  <c r="B41" i="8"/>
  <c r="B53" i="8"/>
  <c r="F6" i="7"/>
  <c r="F7" i="7"/>
  <c r="F12" i="7"/>
  <c r="F13" i="7"/>
  <c r="F16" i="7"/>
  <c r="F27" i="7"/>
  <c r="F28" i="7"/>
  <c r="F30" i="7"/>
  <c r="F32" i="7"/>
  <c r="F33" i="7"/>
  <c r="F35" i="7"/>
  <c r="F41" i="7"/>
  <c r="F42" i="7"/>
  <c r="F43" i="7"/>
  <c r="F44" i="7"/>
  <c r="F45" i="7"/>
  <c r="F46" i="7"/>
  <c r="F47" i="7"/>
  <c r="F48" i="7"/>
  <c r="F55" i="7"/>
  <c r="E9" i="7"/>
  <c r="E16" i="7"/>
  <c r="E18" i="7"/>
  <c r="E19" i="7"/>
  <c r="E20" i="7"/>
  <c r="E22" i="7"/>
  <c r="E30" i="7"/>
  <c r="E33" i="7"/>
  <c r="E35" i="7"/>
  <c r="E37" i="7"/>
  <c r="E40" i="7"/>
  <c r="E43" i="7"/>
  <c r="E44" i="7"/>
  <c r="E45" i="7"/>
  <c r="E47" i="7"/>
  <c r="E50" i="7"/>
  <c r="E51" i="7"/>
  <c r="E52" i="7"/>
  <c r="E53" i="7"/>
  <c r="E54" i="7"/>
  <c r="D7" i="7"/>
  <c r="D8" i="7"/>
  <c r="D10" i="7"/>
  <c r="C15" i="7"/>
  <c r="C16" i="7"/>
  <c r="C17" i="7"/>
  <c r="C18" i="7"/>
  <c r="C20" i="7"/>
  <c r="C22" i="7"/>
  <c r="C32" i="7"/>
  <c r="C36" i="7"/>
  <c r="C38" i="7"/>
  <c r="C48" i="7"/>
  <c r="C52" i="7"/>
  <c r="B17" i="7"/>
  <c r="B19" i="7"/>
  <c r="B22" i="7"/>
  <c r="B25" i="7"/>
  <c r="B27" i="7"/>
  <c r="B29" i="7"/>
  <c r="B30" i="7"/>
  <c r="B31" i="7"/>
  <c r="B33" i="7"/>
  <c r="B35" i="7"/>
  <c r="B38" i="7"/>
  <c r="B41" i="7"/>
  <c r="B42" i="7"/>
  <c r="B47" i="7"/>
  <c r="B53" i="7"/>
  <c r="A15" i="7"/>
  <c r="E9" i="6"/>
  <c r="E10" i="6"/>
  <c r="E16" i="6"/>
  <c r="E18" i="6"/>
  <c r="E19" i="6"/>
  <c r="E20" i="6"/>
  <c r="E22" i="6"/>
  <c r="E30" i="6"/>
  <c r="E35" i="6"/>
  <c r="E40" i="6"/>
  <c r="E43" i="6"/>
  <c r="E44" i="6"/>
  <c r="E45" i="6"/>
  <c r="E48" i="6"/>
  <c r="E50" i="6"/>
  <c r="E51" i="6"/>
  <c r="E52" i="6"/>
  <c r="E53" i="6"/>
  <c r="D7" i="6"/>
  <c r="D8" i="6"/>
  <c r="D10" i="6"/>
  <c r="D21" i="6"/>
  <c r="D25" i="6"/>
  <c r="D29" i="6"/>
  <c r="D45" i="6"/>
  <c r="C15" i="6"/>
  <c r="C16" i="6"/>
  <c r="C17" i="6"/>
  <c r="C19" i="6"/>
  <c r="C20" i="6"/>
  <c r="C22" i="6"/>
  <c r="C25" i="6"/>
  <c r="C27" i="6"/>
  <c r="C29" i="6"/>
  <c r="C31" i="6"/>
  <c r="C32" i="6"/>
  <c r="C33" i="6"/>
  <c r="C36" i="6"/>
  <c r="C38" i="6"/>
  <c r="C39" i="6"/>
  <c r="C41" i="6"/>
  <c r="C43" i="6"/>
  <c r="C47" i="6"/>
  <c r="C48" i="6"/>
  <c r="C49" i="6"/>
  <c r="C52" i="6"/>
  <c r="C54" i="6"/>
  <c r="B16" i="6"/>
  <c r="B17" i="6"/>
  <c r="B18" i="6"/>
  <c r="B19" i="6"/>
  <c r="B20" i="6"/>
  <c r="B22" i="6"/>
  <c r="B24" i="6"/>
  <c r="B25" i="6"/>
  <c r="B26" i="6"/>
  <c r="B27" i="6"/>
  <c r="B28" i="6"/>
  <c r="B30" i="6"/>
  <c r="B32" i="6"/>
  <c r="B33" i="6"/>
  <c r="B34" i="6"/>
  <c r="B35" i="6"/>
  <c r="B36" i="6"/>
  <c r="B38" i="6"/>
  <c r="B40" i="6"/>
  <c r="B41" i="6"/>
  <c r="B42" i="6"/>
  <c r="B43" i="6"/>
  <c r="B46" i="6"/>
  <c r="B47" i="6"/>
  <c r="B48" i="6"/>
  <c r="B49" i="6"/>
  <c r="B52" i="6"/>
  <c r="B53" i="6"/>
  <c r="B54" i="6"/>
  <c r="A14" i="6"/>
  <c r="A18" i="6"/>
  <c r="A22" i="6"/>
  <c r="A24" i="6"/>
  <c r="A26" i="6"/>
  <c r="A28" i="6"/>
  <c r="A34" i="6"/>
  <c r="A38" i="6"/>
  <c r="A13" i="5"/>
  <c r="A15" i="5"/>
  <c r="A18" i="5"/>
  <c r="A22" i="5"/>
  <c r="A26" i="5"/>
  <c r="A28" i="5"/>
  <c r="A30" i="5"/>
  <c r="A34" i="5"/>
  <c r="A42" i="5"/>
  <c r="A44" i="5"/>
  <c r="A46" i="5"/>
  <c r="A54" i="5"/>
  <c r="D7" i="5"/>
  <c r="D8" i="5"/>
  <c r="D10" i="5"/>
  <c r="C14" i="5"/>
  <c r="C15" i="5"/>
  <c r="C16" i="5"/>
  <c r="C17" i="5"/>
  <c r="C20" i="5"/>
  <c r="C21" i="5"/>
  <c r="C22" i="5"/>
  <c r="C25" i="5"/>
  <c r="C26" i="5"/>
  <c r="C27" i="5"/>
  <c r="C30" i="5"/>
  <c r="C31" i="5"/>
  <c r="C32" i="5"/>
  <c r="C33" i="5"/>
  <c r="C34" i="5"/>
  <c r="C36" i="5"/>
  <c r="C37" i="5"/>
  <c r="C38" i="5"/>
  <c r="C41" i="5"/>
  <c r="C42" i="5"/>
  <c r="C43" i="5"/>
  <c r="C46" i="5"/>
  <c r="C47" i="5"/>
  <c r="C48" i="5"/>
  <c r="C49" i="5"/>
  <c r="C52" i="5"/>
  <c r="C53" i="5"/>
  <c r="C54" i="5"/>
  <c r="B16" i="5"/>
  <c r="B17" i="5"/>
  <c r="B18" i="5"/>
  <c r="B19" i="5"/>
  <c r="B20" i="5"/>
  <c r="B22" i="5"/>
  <c r="B24" i="5"/>
  <c r="B25" i="5"/>
  <c r="B26" i="5"/>
  <c r="B27" i="5"/>
  <c r="B28" i="5"/>
  <c r="B30" i="5"/>
  <c r="B32" i="5"/>
  <c r="B33" i="5"/>
  <c r="B34" i="5"/>
  <c r="B35" i="5"/>
  <c r="B36" i="5"/>
  <c r="B38" i="5"/>
  <c r="B40" i="5"/>
  <c r="B41" i="5"/>
  <c r="B42" i="5"/>
  <c r="B43" i="5"/>
  <c r="B46" i="5"/>
  <c r="B47" i="5"/>
  <c r="B48" i="5"/>
  <c r="B52" i="5"/>
  <c r="B53" i="5"/>
  <c r="B54" i="5"/>
  <c r="A13" i="4"/>
  <c r="A14" i="4"/>
  <c r="C14" i="4"/>
  <c r="A15" i="4"/>
  <c r="C15" i="4"/>
  <c r="C16" i="4"/>
  <c r="B17" i="4"/>
  <c r="C17" i="4"/>
  <c r="B18" i="4"/>
  <c r="B19" i="4"/>
  <c r="B20" i="4"/>
  <c r="C20" i="4"/>
  <c r="B21" i="4"/>
  <c r="C21" i="4"/>
  <c r="A22" i="4"/>
  <c r="B22" i="4"/>
  <c r="C22" i="4"/>
  <c r="C23" i="4"/>
  <c r="A24" i="4"/>
  <c r="C24" i="4"/>
  <c r="B25" i="4"/>
  <c r="C25" i="4"/>
  <c r="B26" i="4"/>
  <c r="C26" i="4"/>
  <c r="B27" i="4"/>
  <c r="C27" i="4"/>
  <c r="A28" i="4"/>
  <c r="B28" i="4"/>
  <c r="A30" i="4"/>
  <c r="B30" i="4"/>
  <c r="C30" i="4"/>
  <c r="C31" i="4"/>
  <c r="B32" i="4"/>
  <c r="C32" i="4"/>
  <c r="B33" i="4"/>
  <c r="C33" i="4"/>
  <c r="A34" i="4"/>
  <c r="B34" i="4"/>
  <c r="B35" i="4"/>
  <c r="B36" i="4"/>
  <c r="C36" i="4"/>
  <c r="B37" i="4"/>
  <c r="C37" i="4"/>
  <c r="A38" i="4"/>
  <c r="B38" i="4"/>
  <c r="C38" i="4"/>
  <c r="B40" i="4"/>
  <c r="B41" i="4"/>
  <c r="C41" i="4"/>
  <c r="A42" i="4"/>
  <c r="B42" i="4"/>
  <c r="C42" i="4"/>
  <c r="C43" i="4"/>
  <c r="B44" i="4"/>
  <c r="A46" i="4"/>
  <c r="B46" i="4"/>
  <c r="C46" i="4"/>
  <c r="B47" i="4"/>
  <c r="C47" i="4"/>
  <c r="B48" i="4"/>
  <c r="C48" i="4"/>
  <c r="C49" i="4"/>
  <c r="A50" i="4"/>
  <c r="B52" i="4"/>
  <c r="C52" i="4"/>
  <c r="B53" i="4"/>
  <c r="C53" i="4"/>
  <c r="A54" i="4"/>
  <c r="B54" i="4"/>
  <c r="C54" i="4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2" i="1"/>
  <c r="Y193" i="1"/>
  <c r="Y194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370" i="1"/>
  <c r="Y371" i="1"/>
  <c r="Y372" i="1"/>
  <c r="Y373" i="1"/>
  <c r="Y374" i="1"/>
  <c r="Y375" i="1"/>
  <c r="Y376" i="1"/>
  <c r="Y377" i="1"/>
  <c r="Y378" i="1"/>
  <c r="Y379" i="1"/>
  <c r="Y380" i="1"/>
  <c r="Y381" i="1"/>
  <c r="Y382" i="1"/>
  <c r="Y383" i="1"/>
  <c r="Y384" i="1"/>
  <c r="Y385" i="1"/>
  <c r="Y386" i="1"/>
  <c r="Y387" i="1"/>
  <c r="Y388" i="1"/>
  <c r="Y389" i="1"/>
  <c r="Y390" i="1"/>
  <c r="Y391" i="1"/>
  <c r="Y392" i="1"/>
  <c r="Y393" i="1"/>
  <c r="Y394" i="1"/>
  <c r="Y395" i="1"/>
  <c r="Y396" i="1"/>
  <c r="Y397" i="1"/>
  <c r="Y398" i="1"/>
  <c r="Y399" i="1"/>
  <c r="Y400" i="1"/>
  <c r="Y401" i="1"/>
  <c r="Y402" i="1"/>
  <c r="Y403" i="1"/>
  <c r="Y404" i="1"/>
  <c r="Y405" i="1"/>
  <c r="Y406" i="1"/>
  <c r="Y407" i="1"/>
  <c r="Y408" i="1"/>
  <c r="Y409" i="1"/>
  <c r="Y410" i="1"/>
  <c r="Y411" i="1"/>
  <c r="Y412" i="1"/>
  <c r="Y413" i="1"/>
  <c r="Y414" i="1"/>
  <c r="Y415" i="1"/>
  <c r="Y416" i="1"/>
  <c r="Y417" i="1"/>
  <c r="Y418" i="1"/>
  <c r="Y419" i="1"/>
  <c r="Y420" i="1"/>
  <c r="Y421" i="1"/>
  <c r="Y422" i="1"/>
  <c r="Y423" i="1"/>
  <c r="Y424" i="1"/>
  <c r="Y425" i="1"/>
  <c r="Y426" i="1"/>
  <c r="Y427" i="1"/>
  <c r="Y428" i="1"/>
  <c r="Y429" i="1"/>
  <c r="Y430" i="1"/>
  <c r="Y431" i="1"/>
  <c r="Y432" i="1"/>
  <c r="Y433" i="1"/>
  <c r="Y434" i="1"/>
  <c r="Y435" i="1"/>
  <c r="Y436" i="1"/>
  <c r="Y437" i="1"/>
  <c r="Y438" i="1"/>
  <c r="Y439" i="1"/>
  <c r="Y440" i="1"/>
  <c r="Y441" i="1"/>
  <c r="Y442" i="1"/>
  <c r="Y443" i="1"/>
  <c r="Y444" i="1"/>
  <c r="Y445" i="1"/>
  <c r="Y446" i="1"/>
  <c r="Y447" i="1"/>
  <c r="Y448" i="1"/>
  <c r="Y449" i="1"/>
  <c r="Y450" i="1"/>
  <c r="Y451" i="1"/>
  <c r="Y452" i="1"/>
  <c r="Y453" i="1"/>
  <c r="Y454" i="1"/>
  <c r="Y455" i="1"/>
  <c r="Y456" i="1"/>
  <c r="Y45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58" i="1"/>
  <c r="X459" i="1"/>
  <c r="X460" i="1"/>
  <c r="X461" i="1"/>
  <c r="X462" i="1"/>
  <c r="X463" i="1"/>
  <c r="X464" i="1"/>
  <c r="X465" i="1"/>
  <c r="X466" i="1"/>
  <c r="X467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2" i="1"/>
  <c r="W193" i="1"/>
  <c r="W194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2" i="1"/>
  <c r="U193" i="1"/>
  <c r="U194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308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2" i="1"/>
  <c r="R193" i="1"/>
  <c r="R194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2" i="1"/>
  <c r="P193" i="1"/>
  <c r="P194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387" i="1"/>
  <c r="AB388" i="1"/>
  <c r="AB389" i="1"/>
  <c r="AB390" i="1"/>
  <c r="AB391" i="1"/>
  <c r="AB392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C58" i="1"/>
  <c r="D58" i="1"/>
  <c r="E58" i="1"/>
  <c r="E61" i="1" s="1"/>
  <c r="F58" i="1"/>
  <c r="G58" i="1"/>
  <c r="G61" i="1" s="1"/>
  <c r="H58" i="1"/>
  <c r="I58" i="1"/>
  <c r="I61" i="1" s="1"/>
  <c r="J58" i="1"/>
  <c r="J61" i="1" s="1"/>
  <c r="K58" i="1"/>
  <c r="K61" i="1" s="1"/>
  <c r="B58" i="1"/>
  <c r="AB187" i="1"/>
  <c r="AB188" i="1"/>
  <c r="AB189" i="1"/>
  <c r="AB190" i="1"/>
  <c r="AB191" i="1"/>
  <c r="AB192" i="1"/>
  <c r="AB193" i="1"/>
  <c r="AB194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F61" i="1"/>
  <c r="H61" i="1"/>
  <c r="N21" i="16"/>
  <c r="N32" i="16"/>
  <c r="N87" i="16"/>
  <c r="G5" i="4"/>
  <c r="G34" i="4"/>
  <c r="H6" i="5"/>
  <c r="H39" i="5"/>
  <c r="H22" i="5"/>
  <c r="I12" i="6"/>
  <c r="I45" i="6"/>
  <c r="I24" i="6"/>
  <c r="J14" i="7"/>
  <c r="J52" i="7"/>
  <c r="J26" i="7"/>
  <c r="K16" i="8"/>
  <c r="K60" i="8"/>
  <c r="K28" i="8"/>
  <c r="L19" i="9"/>
  <c r="L69" i="9"/>
  <c r="L30" i="9"/>
  <c r="M21" i="15"/>
  <c r="M78" i="15"/>
  <c r="M32" i="15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7" i="1"/>
  <c r="AB466" i="1"/>
  <c r="AB465" i="1"/>
  <c r="AB464" i="1"/>
  <c r="AB463" i="1"/>
  <c r="AB462" i="1"/>
  <c r="AB461" i="1"/>
  <c r="AB460" i="1"/>
  <c r="AB459" i="1"/>
  <c r="AB458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8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58" i="1"/>
  <c r="AB8" i="1"/>
  <c r="B4" i="2"/>
  <c r="B5" i="2" s="1"/>
  <c r="H11" i="2" s="1"/>
  <c r="E11" i="2"/>
  <c r="C14" i="2"/>
  <c r="D2" i="2"/>
  <c r="D3" i="2"/>
  <c r="D4" i="2"/>
  <c r="H15" i="2"/>
  <c r="C45" i="4" l="1"/>
  <c r="C45" i="5"/>
  <c r="C13" i="5"/>
  <c r="B45" i="6"/>
  <c r="G42" i="8"/>
  <c r="F8" i="15"/>
  <c r="I49" i="15"/>
  <c r="B45" i="4"/>
  <c r="C18" i="4"/>
  <c r="B45" i="5"/>
  <c r="C50" i="6"/>
  <c r="B45" i="7"/>
  <c r="F8" i="7"/>
  <c r="C29" i="8"/>
  <c r="G17" i="15"/>
  <c r="I26" i="15"/>
  <c r="C34" i="4"/>
  <c r="D41" i="6"/>
  <c r="E54" i="6"/>
  <c r="E48" i="8"/>
  <c r="G17" i="8"/>
  <c r="G53" i="15"/>
  <c r="C50" i="5"/>
  <c r="C18" i="5"/>
  <c r="C34" i="6"/>
  <c r="D37" i="6"/>
  <c r="C34" i="7"/>
  <c r="C13" i="7"/>
  <c r="G37" i="8"/>
  <c r="F26" i="15"/>
  <c r="I21" i="15"/>
  <c r="C29" i="5"/>
  <c r="F26" i="7"/>
  <c r="C29" i="4"/>
  <c r="C45" i="6"/>
  <c r="C18" i="6"/>
  <c r="B45" i="8"/>
  <c r="E25" i="9"/>
  <c r="G17" i="9"/>
  <c r="O210" i="1"/>
  <c r="C50" i="4"/>
  <c r="E25" i="6"/>
  <c r="F14" i="7"/>
  <c r="C45" i="8"/>
  <c r="F52" i="8"/>
  <c r="T157" i="1"/>
  <c r="V157" i="1"/>
  <c r="X257" i="1"/>
  <c r="B50" i="4"/>
  <c r="A44" i="4"/>
  <c r="C40" i="4"/>
  <c r="B31" i="4"/>
  <c r="B44" i="5"/>
  <c r="C44" i="5"/>
  <c r="C28" i="5"/>
  <c r="B50" i="6"/>
  <c r="C28" i="6"/>
  <c r="B43" i="7"/>
  <c r="E55" i="8"/>
  <c r="I20" i="15"/>
  <c r="B68" i="1"/>
  <c r="F42" i="8"/>
  <c r="F22" i="7"/>
  <c r="H33" i="9"/>
  <c r="O327" i="1"/>
  <c r="S157" i="1"/>
  <c r="U257" i="1"/>
  <c r="V107" i="1"/>
  <c r="X157" i="1"/>
  <c r="B43" i="4"/>
  <c r="A40" i="4"/>
  <c r="B23" i="4"/>
  <c r="C19" i="4"/>
  <c r="B15" i="4"/>
  <c r="B50" i="5"/>
  <c r="A52" i="6"/>
  <c r="B31" i="6"/>
  <c r="B23" i="6"/>
  <c r="B15" i="6"/>
  <c r="C35" i="6"/>
  <c r="C28" i="7"/>
  <c r="F34" i="7"/>
  <c r="B49" i="8"/>
  <c r="B23" i="8"/>
  <c r="G21" i="8"/>
  <c r="B43" i="9"/>
  <c r="H32" i="9"/>
  <c r="F34" i="15"/>
  <c r="G34" i="15"/>
  <c r="O335" i="1"/>
  <c r="P157" i="1"/>
  <c r="U157" i="1"/>
  <c r="B49" i="4"/>
  <c r="C39" i="4"/>
  <c r="B49" i="5"/>
  <c r="C44" i="6"/>
  <c r="C24" i="6"/>
  <c r="E49" i="6"/>
  <c r="C24" i="7"/>
  <c r="B21" i="8"/>
  <c r="H33" i="15"/>
  <c r="H12" i="15"/>
  <c r="O355" i="1"/>
  <c r="K69" i="1"/>
  <c r="C69" i="1"/>
  <c r="C55" i="4"/>
  <c r="A52" i="4"/>
  <c r="A36" i="4"/>
  <c r="B31" i="5"/>
  <c r="B23" i="5"/>
  <c r="B15" i="5"/>
  <c r="C40" i="5"/>
  <c r="C24" i="5"/>
  <c r="A40" i="6"/>
  <c r="B37" i="6"/>
  <c r="B29" i="6"/>
  <c r="B21" i="6"/>
  <c r="C23" i="6"/>
  <c r="B37" i="7"/>
  <c r="B23" i="7"/>
  <c r="C44" i="7"/>
  <c r="E49" i="7"/>
  <c r="F22" i="8"/>
  <c r="F20" i="9"/>
  <c r="H32" i="15"/>
  <c r="D68" i="1"/>
  <c r="C51" i="5"/>
  <c r="C35" i="5"/>
  <c r="C19" i="5"/>
  <c r="A36" i="5"/>
  <c r="H12" i="9"/>
  <c r="R257" i="1"/>
  <c r="W257" i="1"/>
  <c r="C51" i="4"/>
  <c r="C35" i="4"/>
  <c r="B29" i="4"/>
  <c r="C55" i="5"/>
  <c r="C39" i="5"/>
  <c r="C23" i="5"/>
  <c r="C51" i="6"/>
  <c r="E55" i="6"/>
  <c r="B49" i="7"/>
  <c r="C40" i="7"/>
  <c r="B37" i="8"/>
  <c r="E49" i="8"/>
  <c r="F20" i="8"/>
  <c r="G34" i="8"/>
  <c r="G34" i="9"/>
  <c r="I25" i="15"/>
  <c r="I14" i="15"/>
  <c r="O290" i="1"/>
  <c r="B15" i="7"/>
  <c r="AB257" i="1"/>
  <c r="R107" i="1"/>
  <c r="V257" i="1"/>
  <c r="W157" i="1"/>
  <c r="Y257" i="1"/>
  <c r="C44" i="4"/>
  <c r="C28" i="4"/>
  <c r="B37" i="5"/>
  <c r="B29" i="5"/>
  <c r="B21" i="5"/>
  <c r="C40" i="6"/>
  <c r="B21" i="7"/>
  <c r="B15" i="8"/>
  <c r="I68" i="1"/>
  <c r="J68" i="1"/>
  <c r="P191" i="1"/>
  <c r="R468" i="1"/>
  <c r="U240" i="1"/>
  <c r="V468" i="1"/>
  <c r="Y240" i="1"/>
  <c r="A20" i="4"/>
  <c r="A20" i="5"/>
  <c r="D46" i="15"/>
  <c r="D46" i="5"/>
  <c r="D46" i="7"/>
  <c r="E9" i="16"/>
  <c r="E9" i="8"/>
  <c r="E9" i="15"/>
  <c r="E9" i="9"/>
  <c r="F15" i="7"/>
  <c r="F15" i="8"/>
  <c r="G49" i="15"/>
  <c r="G49" i="8"/>
  <c r="G39" i="15"/>
  <c r="G39" i="8"/>
  <c r="G33" i="15"/>
  <c r="G33" i="8"/>
  <c r="H23" i="16"/>
  <c r="H23" i="15"/>
  <c r="I45" i="16"/>
  <c r="I45" i="15"/>
  <c r="AA263" i="1"/>
  <c r="O263" i="1" s="1"/>
  <c r="AA289" i="1"/>
  <c r="O289" i="1" s="1"/>
  <c r="AA351" i="1"/>
  <c r="O351" i="1" s="1"/>
  <c r="A16" i="6"/>
  <c r="A16" i="5"/>
  <c r="Q393" i="1"/>
  <c r="R195" i="1"/>
  <c r="S309" i="1"/>
  <c r="S107" i="1"/>
  <c r="U393" i="1"/>
  <c r="U191" i="1"/>
  <c r="W195" i="1"/>
  <c r="W107" i="1"/>
  <c r="X309" i="1"/>
  <c r="Y191" i="1"/>
  <c r="A38" i="5"/>
  <c r="A30" i="6"/>
  <c r="D50" i="8"/>
  <c r="D50" i="7"/>
  <c r="D50" i="15"/>
  <c r="E42" i="6"/>
  <c r="E42" i="7"/>
  <c r="E14" i="8"/>
  <c r="E14" i="7"/>
  <c r="E14" i="6"/>
  <c r="F38" i="8"/>
  <c r="F38" i="7"/>
  <c r="G44" i="9"/>
  <c r="G44" i="8"/>
  <c r="AA277" i="1"/>
  <c r="O277" i="1" s="1"/>
  <c r="AA283" i="1"/>
  <c r="O283" i="1" s="1"/>
  <c r="P309" i="1"/>
  <c r="Q240" i="1"/>
  <c r="S468" i="1"/>
  <c r="V240" i="1"/>
  <c r="W468" i="1"/>
  <c r="A50" i="8"/>
  <c r="A50" i="5"/>
  <c r="B34" i="15"/>
  <c r="B34" i="7"/>
  <c r="B26" i="15"/>
  <c r="B26" i="7"/>
  <c r="B18" i="15"/>
  <c r="B18" i="7"/>
  <c r="C42" i="15"/>
  <c r="C42" i="7"/>
  <c r="C42" i="6"/>
  <c r="C37" i="9"/>
  <c r="C37" i="6"/>
  <c r="C26" i="15"/>
  <c r="C26" i="7"/>
  <c r="C26" i="6"/>
  <c r="C21" i="9"/>
  <c r="C21" i="8"/>
  <c r="C21" i="6"/>
  <c r="D54" i="15"/>
  <c r="D54" i="5"/>
  <c r="D54" i="7"/>
  <c r="E47" i="9"/>
  <c r="E47" i="6"/>
  <c r="E47" i="8"/>
  <c r="F24" i="15"/>
  <c r="F24" i="9"/>
  <c r="AA271" i="1"/>
  <c r="O271" i="1"/>
  <c r="B55" i="9"/>
  <c r="B55" i="7"/>
  <c r="B55" i="6"/>
  <c r="B55" i="5"/>
  <c r="D17" i="8"/>
  <c r="D17" i="6"/>
  <c r="F40" i="15"/>
  <c r="F40" i="8"/>
  <c r="F40" i="7"/>
  <c r="G11" i="15"/>
  <c r="G11" i="8"/>
  <c r="AA288" i="1"/>
  <c r="O288" i="1" s="1"/>
  <c r="AB309" i="1"/>
  <c r="AB468" i="1"/>
  <c r="AB195" i="1"/>
  <c r="AB393" i="1"/>
  <c r="P468" i="1"/>
  <c r="Q191" i="1"/>
  <c r="R393" i="1"/>
  <c r="T309" i="1"/>
  <c r="T195" i="1"/>
  <c r="T107" i="1"/>
  <c r="V393" i="1"/>
  <c r="V508" i="1" s="1"/>
  <c r="H5" i="1" s="1"/>
  <c r="V191" i="1"/>
  <c r="X195" i="1"/>
  <c r="X107" i="1"/>
  <c r="Y309" i="1"/>
  <c r="A26" i="8"/>
  <c r="A26" i="4"/>
  <c r="B40" i="8"/>
  <c r="B40" i="7"/>
  <c r="D49" i="8"/>
  <c r="D49" i="6"/>
  <c r="D7" i="9"/>
  <c r="D7" i="8"/>
  <c r="E46" i="6"/>
  <c r="E46" i="8"/>
  <c r="E46" i="7"/>
  <c r="E8" i="7"/>
  <c r="E8" i="6"/>
  <c r="AA291" i="1"/>
  <c r="O291" i="1" s="1"/>
  <c r="P195" i="1"/>
  <c r="P107" i="1"/>
  <c r="R240" i="1"/>
  <c r="T468" i="1"/>
  <c r="W240" i="1"/>
  <c r="X468" i="1"/>
  <c r="D13" i="9"/>
  <c r="A18" i="8"/>
  <c r="A18" i="4"/>
  <c r="B51" i="8"/>
  <c r="B51" i="6"/>
  <c r="B51" i="5"/>
  <c r="B51" i="9"/>
  <c r="B51" i="7"/>
  <c r="B32" i="8"/>
  <c r="B32" i="7"/>
  <c r="B24" i="8"/>
  <c r="B24" i="4"/>
  <c r="B24" i="7"/>
  <c r="B16" i="8"/>
  <c r="B16" i="7"/>
  <c r="B16" i="4"/>
  <c r="C46" i="15"/>
  <c r="C46" i="7"/>
  <c r="C46" i="6"/>
  <c r="C30" i="15"/>
  <c r="C30" i="7"/>
  <c r="C30" i="6"/>
  <c r="C25" i="9"/>
  <c r="C25" i="8"/>
  <c r="C14" i="15"/>
  <c r="C14" i="7"/>
  <c r="C14" i="6"/>
  <c r="D53" i="8"/>
  <c r="D53" i="6"/>
  <c r="D33" i="8"/>
  <c r="D33" i="6"/>
  <c r="E51" i="8"/>
  <c r="E51" i="9"/>
  <c r="E25" i="16"/>
  <c r="E25" i="15"/>
  <c r="E25" i="8"/>
  <c r="O276" i="1"/>
  <c r="F18" i="9"/>
  <c r="F18" i="8"/>
  <c r="G27" i="9"/>
  <c r="G27" i="8"/>
  <c r="AA273" i="1"/>
  <c r="O273" i="1" s="1"/>
  <c r="AA292" i="1"/>
  <c r="O292" i="1" s="1"/>
  <c r="J69" i="1"/>
  <c r="AA275" i="1"/>
  <c r="O275" i="1" s="1"/>
  <c r="AB107" i="1"/>
  <c r="Q309" i="1"/>
  <c r="R191" i="1"/>
  <c r="S393" i="1"/>
  <c r="U309" i="1"/>
  <c r="U195" i="1"/>
  <c r="U107" i="1"/>
  <c r="W191" i="1"/>
  <c r="X393" i="1"/>
  <c r="Y195" i="1"/>
  <c r="Y107" i="1"/>
  <c r="D13" i="6"/>
  <c r="A48" i="5"/>
  <c r="A48" i="6"/>
  <c r="A32" i="6"/>
  <c r="A32" i="5"/>
  <c r="B44" i="15"/>
  <c r="B44" i="7"/>
  <c r="B39" i="9"/>
  <c r="B39" i="7"/>
  <c r="B39" i="6"/>
  <c r="B39" i="5"/>
  <c r="D29" i="8"/>
  <c r="D29" i="9"/>
  <c r="D6" i="7"/>
  <c r="D6" i="6"/>
  <c r="F36" i="8"/>
  <c r="F36" i="7"/>
  <c r="F36" i="15"/>
  <c r="F10" i="15"/>
  <c r="F10" i="9"/>
  <c r="I41" i="16"/>
  <c r="I41" i="15"/>
  <c r="AA261" i="1"/>
  <c r="O261" i="1" s="1"/>
  <c r="S240" i="1"/>
  <c r="U468" i="1"/>
  <c r="X240" i="1"/>
  <c r="G7" i="8"/>
  <c r="E39" i="8"/>
  <c r="E39" i="7"/>
  <c r="E39" i="9"/>
  <c r="F17" i="9"/>
  <c r="F17" i="7"/>
  <c r="G40" i="9"/>
  <c r="G40" i="8"/>
  <c r="AA353" i="1"/>
  <c r="O353" i="1" s="1"/>
  <c r="H17" i="15"/>
  <c r="Z14" i="1"/>
  <c r="H17" i="9"/>
  <c r="I38" i="15"/>
  <c r="B28" i="7"/>
  <c r="G8" i="15"/>
  <c r="I34" i="15"/>
  <c r="Z108" i="1"/>
  <c r="Z109" i="1"/>
  <c r="Z111" i="1"/>
  <c r="Z113" i="1"/>
  <c r="Z110" i="1"/>
  <c r="Z112" i="1"/>
  <c r="Z114" i="1"/>
  <c r="Z13" i="1"/>
  <c r="E29" i="15"/>
  <c r="E29" i="7"/>
  <c r="E29" i="6"/>
  <c r="E29" i="8"/>
  <c r="D42" i="8"/>
  <c r="D42" i="15"/>
  <c r="D42" i="5"/>
  <c r="D42" i="7"/>
  <c r="D38" i="8"/>
  <c r="D38" i="5"/>
  <c r="D38" i="7"/>
  <c r="D34" i="8"/>
  <c r="D34" i="5"/>
  <c r="D34" i="7"/>
  <c r="D30" i="8"/>
  <c r="D30" i="5"/>
  <c r="D30" i="7"/>
  <c r="D26" i="8"/>
  <c r="D26" i="5"/>
  <c r="D26" i="7"/>
  <c r="D22" i="8"/>
  <c r="D22" i="5"/>
  <c r="D22" i="7"/>
  <c r="D18" i="8"/>
  <c r="D18" i="5"/>
  <c r="D18" i="7"/>
  <c r="D14" i="8"/>
  <c r="D14" i="5"/>
  <c r="D14" i="7"/>
  <c r="D9" i="8"/>
  <c r="D9" i="6"/>
  <c r="E32" i="16"/>
  <c r="E32" i="9"/>
  <c r="E32" i="15"/>
  <c r="E32" i="8"/>
  <c r="E32" i="7"/>
  <c r="E32" i="6"/>
  <c r="E28" i="16"/>
  <c r="E28" i="9"/>
  <c r="E28" i="8"/>
  <c r="E28" i="15"/>
  <c r="E28" i="7"/>
  <c r="E28" i="6"/>
  <c r="E23" i="16"/>
  <c r="E23" i="9"/>
  <c r="E23" i="8"/>
  <c r="E23" i="7"/>
  <c r="E23" i="6"/>
  <c r="E23" i="15"/>
  <c r="E12" i="16"/>
  <c r="E12" i="9"/>
  <c r="E12" i="7"/>
  <c r="E12" i="6"/>
  <c r="E12" i="15"/>
  <c r="E12" i="8"/>
  <c r="F54" i="9"/>
  <c r="F54" i="8"/>
  <c r="F54" i="7"/>
  <c r="G55" i="15"/>
  <c r="G55" i="8"/>
  <c r="G47" i="15"/>
  <c r="G47" i="8"/>
  <c r="G15" i="15"/>
  <c r="G15" i="8"/>
  <c r="G9" i="15"/>
  <c r="G9" i="8"/>
  <c r="A39" i="6"/>
  <c r="A39" i="7"/>
  <c r="A23" i="6"/>
  <c r="A23" i="7"/>
  <c r="D52" i="15"/>
  <c r="D52" i="7"/>
  <c r="D52" i="8"/>
  <c r="D52" i="5"/>
  <c r="D48" i="15"/>
  <c r="D48" i="8"/>
  <c r="D48" i="7"/>
  <c r="D48" i="5"/>
  <c r="D44" i="15"/>
  <c r="D44" i="7"/>
  <c r="D44" i="8"/>
  <c r="D44" i="5"/>
  <c r="D40" i="15"/>
  <c r="D40" i="8"/>
  <c r="D40" i="7"/>
  <c r="D40" i="5"/>
  <c r="D36" i="6"/>
  <c r="D36" i="7"/>
  <c r="D36" i="8"/>
  <c r="D36" i="5"/>
  <c r="D32" i="6"/>
  <c r="D32" i="8"/>
  <c r="D32" i="7"/>
  <c r="D32" i="5"/>
  <c r="D28" i="6"/>
  <c r="D28" i="7"/>
  <c r="D28" i="8"/>
  <c r="D28" i="5"/>
  <c r="D24" i="6"/>
  <c r="D24" i="8"/>
  <c r="D24" i="7"/>
  <c r="D24" i="5"/>
  <c r="D20" i="6"/>
  <c r="D20" i="7"/>
  <c r="D20" i="8"/>
  <c r="D20" i="5"/>
  <c r="D16" i="6"/>
  <c r="D16" i="8"/>
  <c r="D16" i="7"/>
  <c r="D16" i="5"/>
  <c r="D12" i="6"/>
  <c r="D12" i="7"/>
  <c r="D12" i="8"/>
  <c r="D12" i="5"/>
  <c r="E41" i="9"/>
  <c r="E41" i="7"/>
  <c r="E31" i="16"/>
  <c r="E31" i="8"/>
  <c r="E31" i="7"/>
  <c r="E31" i="6"/>
  <c r="E31" i="9"/>
  <c r="E21" i="16"/>
  <c r="E21" i="9"/>
  <c r="E21" i="8"/>
  <c r="E21" i="7"/>
  <c r="E21" i="6"/>
  <c r="E21" i="15"/>
  <c r="E7" i="8"/>
  <c r="E7" i="7"/>
  <c r="E7" i="6"/>
  <c r="E6" i="7"/>
  <c r="E6" i="6"/>
  <c r="F50" i="16"/>
  <c r="F50" i="15"/>
  <c r="F50" i="9"/>
  <c r="F50" i="8"/>
  <c r="F50" i="7"/>
  <c r="G51" i="15"/>
  <c r="G51" i="8"/>
  <c r="G31" i="15"/>
  <c r="G31" i="8"/>
  <c r="Z63" i="1"/>
  <c r="Z62" i="1"/>
  <c r="B36" i="8"/>
  <c r="B36" i="15"/>
  <c r="B20" i="8"/>
  <c r="B20" i="15"/>
  <c r="E29" i="16"/>
  <c r="E29" i="9"/>
  <c r="F52" i="16"/>
  <c r="F52" i="9"/>
  <c r="F48" i="16"/>
  <c r="F48" i="9"/>
  <c r="F47" i="16"/>
  <c r="F47" i="15"/>
  <c r="F44" i="16"/>
  <c r="F44" i="9"/>
  <c r="F42" i="16"/>
  <c r="F42" i="9"/>
  <c r="F40" i="16"/>
  <c r="F40" i="9"/>
  <c r="F38" i="16"/>
  <c r="F38" i="15"/>
  <c r="F36" i="16"/>
  <c r="F36" i="9"/>
  <c r="F34" i="16"/>
  <c r="F34" i="9"/>
  <c r="F32" i="16"/>
  <c r="F32" i="9"/>
  <c r="F30" i="16"/>
  <c r="F30" i="15"/>
  <c r="F28" i="16"/>
  <c r="F28" i="9"/>
  <c r="F26" i="16"/>
  <c r="F26" i="9"/>
  <c r="F22" i="16"/>
  <c r="F22" i="9"/>
  <c r="F16" i="16"/>
  <c r="F16" i="9"/>
  <c r="F14" i="16"/>
  <c r="F14" i="9"/>
  <c r="F12" i="16"/>
  <c r="F12" i="9"/>
  <c r="F8" i="16"/>
  <c r="F8" i="9"/>
  <c r="F6" i="16"/>
  <c r="F6" i="9"/>
  <c r="G45" i="16"/>
  <c r="G45" i="9"/>
  <c r="G42" i="16"/>
  <c r="G42" i="15"/>
  <c r="G41" i="16"/>
  <c r="G41" i="9"/>
  <c r="G38" i="16"/>
  <c r="G38" i="15"/>
  <c r="G37" i="16"/>
  <c r="G37" i="9"/>
  <c r="G18" i="16"/>
  <c r="G18" i="15"/>
  <c r="G18" i="9"/>
  <c r="G14" i="16"/>
  <c r="G14" i="15"/>
  <c r="H44" i="16"/>
  <c r="H44" i="15"/>
  <c r="H43" i="16"/>
  <c r="H43" i="9"/>
  <c r="H42" i="16"/>
  <c r="H42" i="15"/>
  <c r="H39" i="16"/>
  <c r="H39" i="15"/>
  <c r="H38" i="16"/>
  <c r="H38" i="9"/>
  <c r="H37" i="16"/>
  <c r="H37" i="15"/>
  <c r="H30" i="16"/>
  <c r="H30" i="9"/>
  <c r="H29" i="16"/>
  <c r="H29" i="15"/>
  <c r="H15" i="16"/>
  <c r="H15" i="9"/>
  <c r="H8" i="16"/>
  <c r="H8" i="15"/>
  <c r="H7" i="16"/>
  <c r="H7" i="9"/>
  <c r="I47" i="16"/>
  <c r="I47" i="15"/>
  <c r="I39" i="16"/>
  <c r="I39" i="15"/>
  <c r="I37" i="16"/>
  <c r="I37" i="15"/>
  <c r="I35" i="16"/>
  <c r="I35" i="15"/>
  <c r="I33" i="16"/>
  <c r="I33" i="15"/>
  <c r="I31" i="16"/>
  <c r="I31" i="15"/>
  <c r="I29" i="16"/>
  <c r="I29" i="15"/>
  <c r="E27" i="16"/>
  <c r="E27" i="9"/>
  <c r="E7" i="16"/>
  <c r="E7" i="9"/>
  <c r="F54" i="16"/>
  <c r="F54" i="15"/>
  <c r="F46" i="16"/>
  <c r="F46" i="9"/>
  <c r="F45" i="16"/>
  <c r="F45" i="15"/>
  <c r="F43" i="16"/>
  <c r="F43" i="15"/>
  <c r="F41" i="16"/>
  <c r="F41" i="15"/>
  <c r="F35" i="16"/>
  <c r="F35" i="15"/>
  <c r="F33" i="16"/>
  <c r="F33" i="15"/>
  <c r="F27" i="16"/>
  <c r="F27" i="15"/>
  <c r="F17" i="16"/>
  <c r="F17" i="15"/>
  <c r="F15" i="16"/>
  <c r="F15" i="15"/>
  <c r="F13" i="16"/>
  <c r="F13" i="15"/>
  <c r="F7" i="16"/>
  <c r="F7" i="15"/>
  <c r="G44" i="16"/>
  <c r="G44" i="15"/>
  <c r="G43" i="16"/>
  <c r="G43" i="9"/>
  <c r="G40" i="16"/>
  <c r="G40" i="15"/>
  <c r="G39" i="16"/>
  <c r="G39" i="9"/>
  <c r="G35" i="16"/>
  <c r="G35" i="15"/>
  <c r="G35" i="9"/>
  <c r="G28" i="16"/>
  <c r="G28" i="9"/>
  <c r="G27" i="16"/>
  <c r="G27" i="15"/>
  <c r="G23" i="16"/>
  <c r="G23" i="15"/>
  <c r="G23" i="9"/>
  <c r="G16" i="16"/>
  <c r="G16" i="15"/>
  <c r="G16" i="9"/>
  <c r="G8" i="16"/>
  <c r="G8" i="9"/>
  <c r="G7" i="16"/>
  <c r="G7" i="15"/>
  <c r="AA458" i="1"/>
  <c r="O458" i="1" s="1"/>
  <c r="Z61" i="1"/>
  <c r="B55" i="8"/>
  <c r="B47" i="8"/>
  <c r="B39" i="8"/>
  <c r="B31" i="8"/>
  <c r="A26" i="15"/>
  <c r="B40" i="15"/>
  <c r="B32" i="15"/>
  <c r="B24" i="15"/>
  <c r="B16" i="15"/>
  <c r="Z60" i="1"/>
  <c r="D60" i="1"/>
  <c r="A27" i="8"/>
  <c r="A31" i="9"/>
  <c r="Z59" i="1"/>
  <c r="A54" i="6"/>
  <c r="A50" i="6"/>
  <c r="A46" i="6"/>
  <c r="A42" i="6"/>
  <c r="B54" i="7"/>
  <c r="B52" i="7"/>
  <c r="B50" i="7"/>
  <c r="B48" i="7"/>
  <c r="B46" i="7"/>
  <c r="B54" i="8"/>
  <c r="B52" i="8"/>
  <c r="B50" i="8"/>
  <c r="B46" i="8"/>
  <c r="B44" i="8"/>
  <c r="B42" i="8"/>
  <c r="B38" i="8"/>
  <c r="B34" i="8"/>
  <c r="B30" i="8"/>
  <c r="B26" i="8"/>
  <c r="B22" i="8"/>
  <c r="B18" i="8"/>
  <c r="Z58" i="1"/>
  <c r="A47" i="7"/>
  <c r="A31" i="7"/>
  <c r="A47" i="8"/>
  <c r="A14" i="8"/>
  <c r="C28" i="15"/>
  <c r="Z9" i="1"/>
  <c r="Z11" i="1"/>
  <c r="A51" i="7"/>
  <c r="A43" i="7"/>
  <c r="A35" i="7"/>
  <c r="A27" i="7"/>
  <c r="A19" i="7"/>
  <c r="A13" i="7"/>
  <c r="C54" i="7"/>
  <c r="C50" i="7"/>
  <c r="A35" i="8"/>
  <c r="A19" i="8"/>
  <c r="C49" i="8"/>
  <c r="C41" i="8"/>
  <c r="C35" i="8"/>
  <c r="C31" i="8"/>
  <c r="C27" i="8"/>
  <c r="C23" i="8"/>
  <c r="C19" i="8"/>
  <c r="A13" i="9"/>
  <c r="C47" i="9"/>
  <c r="D45" i="9"/>
  <c r="C44" i="15"/>
  <c r="Z12" i="1"/>
  <c r="A55" i="7"/>
  <c r="A55" i="8"/>
  <c r="C55" i="8"/>
  <c r="C51" i="8"/>
  <c r="C47" i="8"/>
  <c r="C43" i="8"/>
  <c r="C39" i="8"/>
  <c r="C55" i="9"/>
  <c r="C39" i="9"/>
  <c r="C23" i="9"/>
  <c r="A42" i="15"/>
  <c r="C52" i="15"/>
  <c r="C36" i="15"/>
  <c r="C20" i="15"/>
  <c r="A14" i="5"/>
  <c r="A15" i="6"/>
  <c r="A13" i="6"/>
  <c r="C55" i="6"/>
  <c r="C53" i="6"/>
  <c r="A53" i="7"/>
  <c r="A49" i="7"/>
  <c r="A45" i="7"/>
  <c r="A41" i="7"/>
  <c r="A37" i="7"/>
  <c r="A33" i="7"/>
  <c r="A29" i="7"/>
  <c r="A25" i="7"/>
  <c r="A21" i="7"/>
  <c r="A17" i="7"/>
  <c r="A14" i="7"/>
  <c r="C53" i="7"/>
  <c r="C51" i="7"/>
  <c r="C49" i="7"/>
  <c r="C45" i="7"/>
  <c r="C43" i="7"/>
  <c r="C41" i="7"/>
  <c r="C37" i="7"/>
  <c r="C35" i="7"/>
  <c r="C33" i="7"/>
  <c r="C29" i="7"/>
  <c r="C27" i="7"/>
  <c r="C25" i="7"/>
  <c r="C21" i="7"/>
  <c r="C19" i="7"/>
  <c r="A39" i="8"/>
  <c r="A31" i="8"/>
  <c r="A23" i="8"/>
  <c r="A15" i="8"/>
  <c r="C54" i="8"/>
  <c r="C50" i="8"/>
  <c r="C48" i="8"/>
  <c r="C46" i="8"/>
  <c r="C42" i="8"/>
  <c r="C40" i="8"/>
  <c r="C38" i="8"/>
  <c r="C34" i="8"/>
  <c r="C32" i="8"/>
  <c r="C30" i="8"/>
  <c r="C26" i="8"/>
  <c r="C24" i="8"/>
  <c r="C22" i="8"/>
  <c r="C18" i="8"/>
  <c r="C16" i="8"/>
  <c r="C14" i="8"/>
  <c r="A47" i="9"/>
  <c r="D53" i="9"/>
  <c r="D37" i="9"/>
  <c r="D21" i="9"/>
  <c r="E31" i="15"/>
  <c r="E7" i="15"/>
  <c r="F52" i="15"/>
  <c r="F48" i="15"/>
  <c r="Z10" i="1"/>
  <c r="E11" i="8"/>
  <c r="E11" i="7"/>
  <c r="E11" i="6"/>
  <c r="E15" i="16"/>
  <c r="E15" i="9"/>
  <c r="E15" i="7"/>
  <c r="E15" i="6"/>
  <c r="E15" i="15"/>
  <c r="E15" i="8"/>
  <c r="B3" i="2"/>
  <c r="S508" i="1"/>
  <c r="E5" i="1" s="1"/>
  <c r="Z8" i="1"/>
  <c r="E34" i="16"/>
  <c r="E34" i="9"/>
  <c r="E34" i="8"/>
  <c r="E34" i="15"/>
  <c r="E34" i="7"/>
  <c r="E34" i="6"/>
  <c r="E38" i="16"/>
  <c r="E38" i="15"/>
  <c r="E38" i="8"/>
  <c r="E38" i="7"/>
  <c r="E38" i="6"/>
  <c r="E38" i="9"/>
  <c r="E17" i="7"/>
  <c r="E17" i="6"/>
  <c r="E17" i="8"/>
  <c r="E13" i="8"/>
  <c r="E13" i="7"/>
  <c r="E13" i="6"/>
  <c r="A51" i="8"/>
  <c r="A43" i="8"/>
  <c r="A55" i="9"/>
  <c r="A39" i="9"/>
  <c r="A23" i="9"/>
  <c r="A50" i="15"/>
  <c r="A34" i="15"/>
  <c r="A18" i="15"/>
  <c r="T508" i="1"/>
  <c r="F5" i="1" s="1"/>
  <c r="A52" i="15"/>
  <c r="A52" i="8"/>
  <c r="A48" i="15"/>
  <c r="A48" i="8"/>
  <c r="A44" i="15"/>
  <c r="A44" i="8"/>
  <c r="A40" i="15"/>
  <c r="A40" i="8"/>
  <c r="A36" i="15"/>
  <c r="A36" i="8"/>
  <c r="A32" i="15"/>
  <c r="A32" i="8"/>
  <c r="A28" i="15"/>
  <c r="A28" i="8"/>
  <c r="A24" i="15"/>
  <c r="A24" i="8"/>
  <c r="A20" i="15"/>
  <c r="A20" i="8"/>
  <c r="A16" i="15"/>
  <c r="A16" i="8"/>
  <c r="D55" i="9"/>
  <c r="D55" i="8"/>
  <c r="D51" i="9"/>
  <c r="D51" i="8"/>
  <c r="D47" i="9"/>
  <c r="D47" i="8"/>
  <c r="D43" i="9"/>
  <c r="D43" i="8"/>
  <c r="D39" i="9"/>
  <c r="D39" i="8"/>
  <c r="D35" i="9"/>
  <c r="D35" i="8"/>
  <c r="D31" i="9"/>
  <c r="D31" i="8"/>
  <c r="D27" i="9"/>
  <c r="D27" i="8"/>
  <c r="D23" i="9"/>
  <c r="D23" i="8"/>
  <c r="D19" i="9"/>
  <c r="D19" i="8"/>
  <c r="D15" i="9"/>
  <c r="D15" i="8"/>
  <c r="D11" i="9"/>
  <c r="D11" i="8"/>
  <c r="E36" i="16"/>
  <c r="E36" i="15"/>
  <c r="E36" i="9"/>
  <c r="E36" i="8"/>
  <c r="E26" i="16"/>
  <c r="E26" i="15"/>
  <c r="E26" i="9"/>
  <c r="E26" i="8"/>
  <c r="E24" i="16"/>
  <c r="E24" i="15"/>
  <c r="E24" i="9"/>
  <c r="E24" i="8"/>
  <c r="E30" i="16"/>
  <c r="E30" i="15"/>
  <c r="E30" i="9"/>
  <c r="E30" i="8"/>
  <c r="E20" i="16"/>
  <c r="E20" i="15"/>
  <c r="E20" i="9"/>
  <c r="E20" i="8"/>
  <c r="E17" i="16"/>
  <c r="E17" i="15"/>
  <c r="E17" i="9"/>
  <c r="E13" i="16"/>
  <c r="E13" i="15"/>
  <c r="E13" i="9"/>
  <c r="E11" i="16"/>
  <c r="E11" i="15"/>
  <c r="E11" i="9"/>
  <c r="E8" i="16"/>
  <c r="E8" i="15"/>
  <c r="E8" i="9"/>
  <c r="E8" i="8"/>
  <c r="E6" i="16"/>
  <c r="E6" i="15"/>
  <c r="E6" i="9"/>
  <c r="E6" i="8"/>
  <c r="F55" i="16"/>
  <c r="F55" i="15"/>
  <c r="F55" i="9"/>
  <c r="F55" i="8"/>
  <c r="F53" i="16"/>
  <c r="F53" i="15"/>
  <c r="F53" i="9"/>
  <c r="F53" i="8"/>
  <c r="F51" i="16"/>
  <c r="F51" i="15"/>
  <c r="F51" i="9"/>
  <c r="F51" i="8"/>
  <c r="F49" i="16"/>
  <c r="F49" i="15"/>
  <c r="F49" i="9"/>
  <c r="F49" i="8"/>
  <c r="F39" i="16"/>
  <c r="F39" i="15"/>
  <c r="F39" i="9"/>
  <c r="F39" i="8"/>
  <c r="F37" i="16"/>
  <c r="F37" i="15"/>
  <c r="F37" i="9"/>
  <c r="F37" i="8"/>
  <c r="F31" i="16"/>
  <c r="F31" i="15"/>
  <c r="F31" i="9"/>
  <c r="F31" i="8"/>
  <c r="F29" i="16"/>
  <c r="F29" i="15"/>
  <c r="F29" i="9"/>
  <c r="F29" i="8"/>
  <c r="F25" i="16"/>
  <c r="F25" i="15"/>
  <c r="F25" i="9"/>
  <c r="F25" i="8"/>
  <c r="F24" i="16"/>
  <c r="F24" i="7"/>
  <c r="F23" i="16"/>
  <c r="F23" i="15"/>
  <c r="F23" i="9"/>
  <c r="F23" i="8"/>
  <c r="F21" i="16"/>
  <c r="F21" i="15"/>
  <c r="F21" i="9"/>
  <c r="F21" i="8"/>
  <c r="F20" i="16"/>
  <c r="F20" i="7"/>
  <c r="F19" i="16"/>
  <c r="F19" i="15"/>
  <c r="F19" i="9"/>
  <c r="F19" i="8"/>
  <c r="F18" i="16"/>
  <c r="F18" i="7"/>
  <c r="F11" i="16"/>
  <c r="F11" i="15"/>
  <c r="F11" i="9"/>
  <c r="F11" i="8"/>
  <c r="F10" i="16"/>
  <c r="F10" i="7"/>
  <c r="F9" i="16"/>
  <c r="F9" i="15"/>
  <c r="F9" i="9"/>
  <c r="F9" i="8"/>
  <c r="G55" i="16"/>
  <c r="G55" i="9"/>
  <c r="G54" i="16"/>
  <c r="G54" i="15"/>
  <c r="G54" i="8"/>
  <c r="G53" i="16"/>
  <c r="G53" i="9"/>
  <c r="G52" i="16"/>
  <c r="G52" i="15"/>
  <c r="G52" i="8"/>
  <c r="G51" i="16"/>
  <c r="G51" i="9"/>
  <c r="G50" i="16"/>
  <c r="G50" i="15"/>
  <c r="G50" i="8"/>
  <c r="G49" i="16"/>
  <c r="G49" i="9"/>
  <c r="G48" i="16"/>
  <c r="G48" i="15"/>
  <c r="G48" i="8"/>
  <c r="G47" i="16"/>
  <c r="G47" i="9"/>
  <c r="G46" i="16"/>
  <c r="G46" i="15"/>
  <c r="G46" i="8"/>
  <c r="G36" i="16"/>
  <c r="G36" i="15"/>
  <c r="G36" i="8"/>
  <c r="G33" i="16"/>
  <c r="G33" i="9"/>
  <c r="G32" i="16"/>
  <c r="G32" i="15"/>
  <c r="G32" i="8"/>
  <c r="G31" i="16"/>
  <c r="G31" i="9"/>
  <c r="G30" i="16"/>
  <c r="G30" i="15"/>
  <c r="G30" i="8"/>
  <c r="G29" i="16"/>
  <c r="G29" i="9"/>
  <c r="G26" i="16"/>
  <c r="G26" i="15"/>
  <c r="G26" i="8"/>
  <c r="G25" i="16"/>
  <c r="G25" i="9"/>
  <c r="G24" i="16"/>
  <c r="G24" i="15"/>
  <c r="G24" i="8"/>
  <c r="G21" i="16"/>
  <c r="G21" i="9"/>
  <c r="G20" i="16"/>
  <c r="G20" i="15"/>
  <c r="G20" i="8"/>
  <c r="G15" i="16"/>
  <c r="G15" i="9"/>
  <c r="G13" i="16"/>
  <c r="G13" i="9"/>
  <c r="G12" i="16"/>
  <c r="G12" i="15"/>
  <c r="G12" i="8"/>
  <c r="G11" i="16"/>
  <c r="G11" i="9"/>
  <c r="G9" i="16"/>
  <c r="G9" i="9"/>
  <c r="G6" i="16"/>
  <c r="G6" i="15"/>
  <c r="G6" i="8"/>
  <c r="H55" i="16"/>
  <c r="H55" i="15"/>
  <c r="H54" i="16"/>
  <c r="H54" i="9"/>
  <c r="H53" i="16"/>
  <c r="H53" i="15"/>
  <c r="H52" i="16"/>
  <c r="H52" i="9"/>
  <c r="H51" i="16"/>
  <c r="H51" i="15"/>
  <c r="H50" i="16"/>
  <c r="H50" i="9"/>
  <c r="H49" i="16"/>
  <c r="H49" i="15"/>
  <c r="H48" i="16"/>
  <c r="H48" i="9"/>
  <c r="H47" i="16"/>
  <c r="H47" i="15"/>
  <c r="H46" i="16"/>
  <c r="H46" i="9"/>
  <c r="H45" i="16"/>
  <c r="H45" i="15"/>
  <c r="H41" i="16"/>
  <c r="H41" i="15"/>
  <c r="H40" i="16"/>
  <c r="H40" i="9"/>
  <c r="H36" i="16"/>
  <c r="H36" i="9"/>
  <c r="H35" i="16"/>
  <c r="H35" i="15"/>
  <c r="H34" i="16"/>
  <c r="H34" i="9"/>
  <c r="H31" i="16"/>
  <c r="H31" i="15"/>
  <c r="H28" i="16"/>
  <c r="H28" i="9"/>
  <c r="H25" i="16"/>
  <c r="H25" i="15"/>
  <c r="H24" i="16"/>
  <c r="H24" i="9"/>
  <c r="H22" i="16"/>
  <c r="H22" i="9"/>
  <c r="H21" i="16"/>
  <c r="H21" i="15"/>
  <c r="H20" i="16"/>
  <c r="H20" i="9"/>
  <c r="H19" i="16"/>
  <c r="H19" i="15"/>
  <c r="K18" i="15" s="1"/>
  <c r="H16" i="16"/>
  <c r="H16" i="9"/>
  <c r="H14" i="16"/>
  <c r="H14" i="9"/>
  <c r="H11" i="16"/>
  <c r="H11" i="15"/>
  <c r="H10" i="16"/>
  <c r="H10" i="9"/>
  <c r="H9" i="16"/>
  <c r="H9" i="15"/>
  <c r="H6" i="16"/>
  <c r="H6" i="9"/>
  <c r="I48" i="16"/>
  <c r="I48" i="15"/>
  <c r="I44" i="16"/>
  <c r="I44" i="15"/>
  <c r="I42" i="16"/>
  <c r="I42" i="15"/>
  <c r="I24" i="16"/>
  <c r="I24" i="15"/>
  <c r="I22" i="16"/>
  <c r="I22" i="15"/>
  <c r="I18" i="16"/>
  <c r="I18" i="15"/>
  <c r="I12" i="16"/>
  <c r="I12" i="15"/>
  <c r="I10" i="16"/>
  <c r="I10" i="15"/>
  <c r="I8" i="16"/>
  <c r="I8" i="15"/>
  <c r="I6" i="16"/>
  <c r="I6" i="15"/>
  <c r="A55" i="4"/>
  <c r="A53" i="4"/>
  <c r="A51" i="4"/>
  <c r="A49" i="4"/>
  <c r="A47" i="4"/>
  <c r="A45" i="4"/>
  <c r="A43" i="4"/>
  <c r="A41" i="4"/>
  <c r="A39" i="4"/>
  <c r="A37" i="4"/>
  <c r="A35" i="4"/>
  <c r="A33" i="4"/>
  <c r="A31" i="4"/>
  <c r="A29" i="4"/>
  <c r="A27" i="4"/>
  <c r="A25" i="4"/>
  <c r="A23" i="4"/>
  <c r="A21" i="4"/>
  <c r="A19" i="4"/>
  <c r="A17" i="4"/>
  <c r="C13" i="4"/>
  <c r="D55" i="5"/>
  <c r="D53" i="5"/>
  <c r="D51" i="5"/>
  <c r="D49" i="5"/>
  <c r="D47" i="5"/>
  <c r="D45" i="5"/>
  <c r="D43" i="5"/>
  <c r="D41" i="5"/>
  <c r="D39" i="5"/>
  <c r="D37" i="5"/>
  <c r="D35" i="5"/>
  <c r="D33" i="5"/>
  <c r="D31" i="5"/>
  <c r="D29" i="5"/>
  <c r="D27" i="5"/>
  <c r="D25" i="5"/>
  <c r="D23" i="5"/>
  <c r="D21" i="5"/>
  <c r="D19" i="5"/>
  <c r="D17" i="5"/>
  <c r="D15" i="5"/>
  <c r="D13" i="5"/>
  <c r="D11" i="5"/>
  <c r="D9" i="5"/>
  <c r="A55" i="5"/>
  <c r="A53" i="5"/>
  <c r="A51" i="5"/>
  <c r="A49" i="5"/>
  <c r="A47" i="5"/>
  <c r="A45" i="5"/>
  <c r="A43" i="5"/>
  <c r="A41" i="5"/>
  <c r="A39" i="5"/>
  <c r="A37" i="5"/>
  <c r="A35" i="5"/>
  <c r="A33" i="5"/>
  <c r="A31" i="5"/>
  <c r="A29" i="5"/>
  <c r="A27" i="5"/>
  <c r="A25" i="5"/>
  <c r="A23" i="5"/>
  <c r="A21" i="5"/>
  <c r="A19" i="5"/>
  <c r="A17" i="5"/>
  <c r="A53" i="6"/>
  <c r="A51" i="6"/>
  <c r="A49" i="6"/>
  <c r="A45" i="6"/>
  <c r="A43" i="6"/>
  <c r="A41" i="6"/>
  <c r="A37" i="6"/>
  <c r="A35" i="6"/>
  <c r="A33" i="6"/>
  <c r="A29" i="6"/>
  <c r="A27" i="6"/>
  <c r="A25" i="6"/>
  <c r="A21" i="6"/>
  <c r="A19" i="6"/>
  <c r="A17" i="6"/>
  <c r="C13" i="6"/>
  <c r="D54" i="6"/>
  <c r="D52" i="6"/>
  <c r="D50" i="6"/>
  <c r="D48" i="6"/>
  <c r="D46" i="6"/>
  <c r="D44" i="6"/>
  <c r="D42" i="6"/>
  <c r="D40" i="6"/>
  <c r="D38" i="6"/>
  <c r="D34" i="6"/>
  <c r="D30" i="6"/>
  <c r="D26" i="6"/>
  <c r="D22" i="6"/>
  <c r="D18" i="6"/>
  <c r="D14" i="6"/>
  <c r="E41" i="6"/>
  <c r="E39" i="6"/>
  <c r="E37" i="6"/>
  <c r="E33" i="6"/>
  <c r="E27" i="6"/>
  <c r="A54" i="7"/>
  <c r="A52" i="7"/>
  <c r="A50" i="7"/>
  <c r="A48" i="7"/>
  <c r="A46" i="7"/>
  <c r="A44" i="7"/>
  <c r="A42" i="7"/>
  <c r="A40" i="7"/>
  <c r="A38" i="7"/>
  <c r="A36" i="7"/>
  <c r="A34" i="7"/>
  <c r="A32" i="7"/>
  <c r="A30" i="7"/>
  <c r="A28" i="7"/>
  <c r="A26" i="7"/>
  <c r="A24" i="7"/>
  <c r="A22" i="7"/>
  <c r="A20" i="7"/>
  <c r="A18" i="7"/>
  <c r="A16" i="7"/>
  <c r="D55" i="7"/>
  <c r="D53" i="7"/>
  <c r="D51" i="7"/>
  <c r="D49" i="7"/>
  <c r="D47" i="7"/>
  <c r="D45" i="7"/>
  <c r="D43" i="7"/>
  <c r="D41" i="7"/>
  <c r="D39" i="7"/>
  <c r="D37" i="7"/>
  <c r="D35" i="7"/>
  <c r="D33" i="7"/>
  <c r="D31" i="7"/>
  <c r="D29" i="7"/>
  <c r="D27" i="7"/>
  <c r="D25" i="7"/>
  <c r="D23" i="7"/>
  <c r="D21" i="7"/>
  <c r="D19" i="7"/>
  <c r="D17" i="7"/>
  <c r="D15" i="7"/>
  <c r="D13" i="7"/>
  <c r="D11" i="7"/>
  <c r="D9" i="7"/>
  <c r="E36" i="7"/>
  <c r="E26" i="7"/>
  <c r="E24" i="7"/>
  <c r="A53" i="8"/>
  <c r="A49" i="8"/>
  <c r="A45" i="8"/>
  <c r="A41" i="8"/>
  <c r="A37" i="8"/>
  <c r="A33" i="8"/>
  <c r="A29" i="8"/>
  <c r="A25" i="8"/>
  <c r="A21" i="8"/>
  <c r="A17" i="8"/>
  <c r="C13" i="8"/>
  <c r="D54" i="8"/>
  <c r="D46" i="8"/>
  <c r="E41" i="8"/>
  <c r="E27" i="8"/>
  <c r="D49" i="9"/>
  <c r="D41" i="9"/>
  <c r="D33" i="9"/>
  <c r="D25" i="9"/>
  <c r="D17" i="9"/>
  <c r="D9" i="9"/>
  <c r="A54" i="15"/>
  <c r="A46" i="15"/>
  <c r="A38" i="15"/>
  <c r="A30" i="15"/>
  <c r="A22" i="15"/>
  <c r="E27" i="15"/>
  <c r="A55" i="15"/>
  <c r="A55" i="16"/>
  <c r="A54" i="9"/>
  <c r="A54" i="16"/>
  <c r="A53" i="15"/>
  <c r="A53" i="16"/>
  <c r="A52" i="9"/>
  <c r="A52" i="16"/>
  <c r="A51" i="15"/>
  <c r="A51" i="16"/>
  <c r="A50" i="9"/>
  <c r="A50" i="16"/>
  <c r="A49" i="15"/>
  <c r="A49" i="16"/>
  <c r="A48" i="9"/>
  <c r="A48" i="16"/>
  <c r="A47" i="15"/>
  <c r="A47" i="16"/>
  <c r="A46" i="9"/>
  <c r="A46" i="16"/>
  <c r="A45" i="15"/>
  <c r="A45" i="16"/>
  <c r="A44" i="9"/>
  <c r="A44" i="16"/>
  <c r="A43" i="15"/>
  <c r="A43" i="16"/>
  <c r="A42" i="9"/>
  <c r="A42" i="16"/>
  <c r="A41" i="15"/>
  <c r="A41" i="16"/>
  <c r="A40" i="9"/>
  <c r="A40" i="16"/>
  <c r="A39" i="15"/>
  <c r="A39" i="16"/>
  <c r="A38" i="9"/>
  <c r="A38" i="16"/>
  <c r="A37" i="15"/>
  <c r="A37" i="16"/>
  <c r="A36" i="9"/>
  <c r="A36" i="16"/>
  <c r="A35" i="15"/>
  <c r="A35" i="16"/>
  <c r="A34" i="9"/>
  <c r="A34" i="16"/>
  <c r="A33" i="15"/>
  <c r="A33" i="16"/>
  <c r="A32" i="9"/>
  <c r="A32" i="16"/>
  <c r="A31" i="15"/>
  <c r="A31" i="16"/>
  <c r="A30" i="9"/>
  <c r="A30" i="16"/>
  <c r="A29" i="15"/>
  <c r="A29" i="16"/>
  <c r="A28" i="9"/>
  <c r="A28" i="16"/>
  <c r="A27" i="15"/>
  <c r="A27" i="16"/>
  <c r="A26" i="9"/>
  <c r="A26" i="16"/>
  <c r="A25" i="15"/>
  <c r="A25" i="16"/>
  <c r="A24" i="9"/>
  <c r="A24" i="16"/>
  <c r="A23" i="15"/>
  <c r="A23" i="16"/>
  <c r="A22" i="9"/>
  <c r="A22" i="16"/>
  <c r="A21" i="15"/>
  <c r="A21" i="16"/>
  <c r="A20" i="9"/>
  <c r="A20" i="16"/>
  <c r="A19" i="15"/>
  <c r="A19" i="16"/>
  <c r="A18" i="9"/>
  <c r="A18" i="16"/>
  <c r="A17" i="15"/>
  <c r="A17" i="16"/>
  <c r="A16" i="9"/>
  <c r="A16" i="16"/>
  <c r="C13" i="15"/>
  <c r="C13" i="16"/>
  <c r="D55" i="15"/>
  <c r="D55" i="16"/>
  <c r="D54" i="9"/>
  <c r="D54" i="16"/>
  <c r="D53" i="15"/>
  <c r="D53" i="16"/>
  <c r="D52" i="9"/>
  <c r="D52" i="16"/>
  <c r="D51" i="15"/>
  <c r="D51" i="16"/>
  <c r="D50" i="9"/>
  <c r="D50" i="16"/>
  <c r="D49" i="15"/>
  <c r="D49" i="16"/>
  <c r="D48" i="9"/>
  <c r="D48" i="16"/>
  <c r="D47" i="15"/>
  <c r="D47" i="16"/>
  <c r="D46" i="9"/>
  <c r="D46" i="16"/>
  <c r="D45" i="15"/>
  <c r="D45" i="16"/>
  <c r="D44" i="9"/>
  <c r="D44" i="16"/>
  <c r="D43" i="15"/>
  <c r="D43" i="16"/>
  <c r="D42" i="9"/>
  <c r="D42" i="16"/>
  <c r="D41" i="15"/>
  <c r="D41" i="16"/>
  <c r="D40" i="9"/>
  <c r="D40" i="16"/>
  <c r="D39" i="15"/>
  <c r="D39" i="16"/>
  <c r="D38" i="9"/>
  <c r="D38" i="16"/>
  <c r="D38" i="15"/>
  <c r="D37" i="15"/>
  <c r="D37" i="16"/>
  <c r="D36" i="9"/>
  <c r="D36" i="16"/>
  <c r="D36" i="15"/>
  <c r="D35" i="15"/>
  <c r="D35" i="16"/>
  <c r="D34" i="9"/>
  <c r="D34" i="16"/>
  <c r="D34" i="15"/>
  <c r="D33" i="15"/>
  <c r="D33" i="16"/>
  <c r="D32" i="9"/>
  <c r="D32" i="16"/>
  <c r="D32" i="15"/>
  <c r="D31" i="15"/>
  <c r="D31" i="16"/>
  <c r="D30" i="9"/>
  <c r="D30" i="16"/>
  <c r="D30" i="15"/>
  <c r="D29" i="15"/>
  <c r="D29" i="16"/>
  <c r="D28" i="9"/>
  <c r="D28" i="16"/>
  <c r="D28" i="15"/>
  <c r="D27" i="15"/>
  <c r="D27" i="16"/>
  <c r="D26" i="9"/>
  <c r="D26" i="16"/>
  <c r="D26" i="15"/>
  <c r="D25" i="15"/>
  <c r="D25" i="16"/>
  <c r="D24" i="9"/>
  <c r="D24" i="16"/>
  <c r="D24" i="15"/>
  <c r="D23" i="15"/>
  <c r="D23" i="16"/>
  <c r="D22" i="9"/>
  <c r="D22" i="16"/>
  <c r="D22" i="15"/>
  <c r="D21" i="15"/>
  <c r="D21" i="16"/>
  <c r="D20" i="9"/>
  <c r="D20" i="16"/>
  <c r="D20" i="15"/>
  <c r="D19" i="15"/>
  <c r="D19" i="16"/>
  <c r="D18" i="9"/>
  <c r="D18" i="16"/>
  <c r="D18" i="15"/>
  <c r="D17" i="15"/>
  <c r="D17" i="16"/>
  <c r="D16" i="9"/>
  <c r="D16" i="16"/>
  <c r="D16" i="15"/>
  <c r="D15" i="15"/>
  <c r="D15" i="16"/>
  <c r="D14" i="9"/>
  <c r="D14" i="16"/>
  <c r="D14" i="15"/>
  <c r="D13" i="15"/>
  <c r="D13" i="16"/>
  <c r="D12" i="9"/>
  <c r="D12" i="16"/>
  <c r="D12" i="15"/>
  <c r="D11" i="15"/>
  <c r="D11" i="16"/>
  <c r="D9" i="15"/>
  <c r="D9" i="16"/>
  <c r="E41" i="15"/>
  <c r="E41" i="16"/>
  <c r="E39" i="15"/>
  <c r="E39" i="16"/>
  <c r="E37" i="16"/>
  <c r="E37" i="15"/>
  <c r="E33" i="16"/>
  <c r="E33" i="15"/>
  <c r="E18" i="16"/>
  <c r="E18" i="9"/>
  <c r="E18" i="15"/>
  <c r="E14" i="16"/>
  <c r="E14" i="9"/>
  <c r="E14" i="15"/>
  <c r="A15" i="16"/>
  <c r="A15" i="15"/>
  <c r="A14" i="16"/>
  <c r="A14" i="9"/>
  <c r="A13" i="16"/>
  <c r="A13" i="15"/>
  <c r="B55" i="16"/>
  <c r="B55" i="15"/>
  <c r="B54" i="16"/>
  <c r="B54" i="9"/>
  <c r="B53" i="16"/>
  <c r="B53" i="15"/>
  <c r="B52" i="16"/>
  <c r="B52" i="9"/>
  <c r="B51" i="16"/>
  <c r="B51" i="15"/>
  <c r="B50" i="16"/>
  <c r="B50" i="9"/>
  <c r="B49" i="16"/>
  <c r="B49" i="15"/>
  <c r="B48" i="16"/>
  <c r="B48" i="9"/>
  <c r="B47" i="16"/>
  <c r="B47" i="15"/>
  <c r="B46" i="16"/>
  <c r="B46" i="9"/>
  <c r="B45" i="16"/>
  <c r="B45" i="15"/>
  <c r="B44" i="16"/>
  <c r="B44" i="9"/>
  <c r="B43" i="16"/>
  <c r="B43" i="15"/>
  <c r="B42" i="16"/>
  <c r="B42" i="9"/>
  <c r="B41" i="16"/>
  <c r="B41" i="15"/>
  <c r="B40" i="16"/>
  <c r="B40" i="9"/>
  <c r="B39" i="16"/>
  <c r="B39" i="15"/>
  <c r="B38" i="16"/>
  <c r="B38" i="9"/>
  <c r="B37" i="16"/>
  <c r="B37" i="15"/>
  <c r="B36" i="16"/>
  <c r="B36" i="9"/>
  <c r="B35" i="16"/>
  <c r="B35" i="15"/>
  <c r="B34" i="16"/>
  <c r="B34" i="9"/>
  <c r="B33" i="16"/>
  <c r="B33" i="15"/>
  <c r="B32" i="16"/>
  <c r="B32" i="9"/>
  <c r="B31" i="16"/>
  <c r="B31" i="15"/>
  <c r="B30" i="16"/>
  <c r="B30" i="9"/>
  <c r="B29" i="16"/>
  <c r="B29" i="15"/>
  <c r="B28" i="16"/>
  <c r="B28" i="9"/>
  <c r="B27" i="16"/>
  <c r="B27" i="15"/>
  <c r="B26" i="16"/>
  <c r="B26" i="9"/>
  <c r="B25" i="16"/>
  <c r="B25" i="15"/>
  <c r="B24" i="16"/>
  <c r="B24" i="9"/>
  <c r="B23" i="16"/>
  <c r="B23" i="15"/>
  <c r="B22" i="16"/>
  <c r="B22" i="9"/>
  <c r="B21" i="16"/>
  <c r="B21" i="15"/>
  <c r="B20" i="16"/>
  <c r="B20" i="9"/>
  <c r="B19" i="16"/>
  <c r="B19" i="15"/>
  <c r="B18" i="16"/>
  <c r="B18" i="9"/>
  <c r="B17" i="16"/>
  <c r="B17" i="15"/>
  <c r="B16" i="16"/>
  <c r="B16" i="9"/>
  <c r="B15" i="16"/>
  <c r="B15" i="15"/>
  <c r="C55" i="16"/>
  <c r="C55" i="15"/>
  <c r="C54" i="16"/>
  <c r="C54" i="9"/>
  <c r="C53" i="16"/>
  <c r="C53" i="15"/>
  <c r="C52" i="16"/>
  <c r="C52" i="9"/>
  <c r="C51" i="16"/>
  <c r="C51" i="15"/>
  <c r="C50" i="16"/>
  <c r="C50" i="9"/>
  <c r="C49" i="16"/>
  <c r="C49" i="15"/>
  <c r="C48" i="16"/>
  <c r="C48" i="9"/>
  <c r="C47" i="16"/>
  <c r="C47" i="15"/>
  <c r="C46" i="16"/>
  <c r="C46" i="9"/>
  <c r="C45" i="16"/>
  <c r="C45" i="15"/>
  <c r="C44" i="16"/>
  <c r="C44" i="9"/>
  <c r="C43" i="16"/>
  <c r="C43" i="15"/>
  <c r="C42" i="16"/>
  <c r="C42" i="9"/>
  <c r="C41" i="16"/>
  <c r="C41" i="15"/>
  <c r="C40" i="16"/>
  <c r="C40" i="9"/>
  <c r="C39" i="16"/>
  <c r="C39" i="15"/>
  <c r="C38" i="16"/>
  <c r="C38" i="9"/>
  <c r="C37" i="16"/>
  <c r="C37" i="15"/>
  <c r="C36" i="16"/>
  <c r="C36" i="9"/>
  <c r="C35" i="16"/>
  <c r="C35" i="15"/>
  <c r="C34" i="16"/>
  <c r="C34" i="9"/>
  <c r="C33" i="16"/>
  <c r="C33" i="15"/>
  <c r="C32" i="16"/>
  <c r="C32" i="9"/>
  <c r="C31" i="16"/>
  <c r="C31" i="15"/>
  <c r="C30" i="16"/>
  <c r="C30" i="9"/>
  <c r="C29" i="16"/>
  <c r="C29" i="15"/>
  <c r="C28" i="16"/>
  <c r="C28" i="9"/>
  <c r="C27" i="16"/>
  <c r="C27" i="15"/>
  <c r="C26" i="16"/>
  <c r="C26" i="9"/>
  <c r="C25" i="16"/>
  <c r="C25" i="15"/>
  <c r="C24" i="16"/>
  <c r="C24" i="9"/>
  <c r="C23" i="16"/>
  <c r="C23" i="15"/>
  <c r="C22" i="16"/>
  <c r="C22" i="9"/>
  <c r="C21" i="16"/>
  <c r="C21" i="15"/>
  <c r="C20" i="16"/>
  <c r="C20" i="9"/>
  <c r="C19" i="16"/>
  <c r="C19" i="15"/>
  <c r="C18" i="16"/>
  <c r="C18" i="9"/>
  <c r="C17" i="16"/>
  <c r="C17" i="15"/>
  <c r="C16" i="16"/>
  <c r="C16" i="9"/>
  <c r="C15" i="16"/>
  <c r="C15" i="15"/>
  <c r="C14" i="16"/>
  <c r="C14" i="9"/>
  <c r="D10" i="16"/>
  <c r="D10" i="9"/>
  <c r="D10" i="15"/>
  <c r="D8" i="16"/>
  <c r="D8" i="9"/>
  <c r="D8" i="15"/>
  <c r="D7" i="16"/>
  <c r="D7" i="15"/>
  <c r="D6" i="16"/>
  <c r="D6" i="9"/>
  <c r="D6" i="15"/>
  <c r="E55" i="16"/>
  <c r="E55" i="15"/>
  <c r="E54" i="16"/>
  <c r="E54" i="9"/>
  <c r="E54" i="15"/>
  <c r="E53" i="16"/>
  <c r="E53" i="15"/>
  <c r="E52" i="16"/>
  <c r="E52" i="9"/>
  <c r="E52" i="15"/>
  <c r="E51" i="16"/>
  <c r="E51" i="15"/>
  <c r="E50" i="16"/>
  <c r="E50" i="9"/>
  <c r="E50" i="15"/>
  <c r="E49" i="16"/>
  <c r="E49" i="15"/>
  <c r="E48" i="16"/>
  <c r="E48" i="9"/>
  <c r="E48" i="15"/>
  <c r="E47" i="16"/>
  <c r="E47" i="15"/>
  <c r="E46" i="16"/>
  <c r="E46" i="9"/>
  <c r="E46" i="15"/>
  <c r="E45" i="16"/>
  <c r="E45" i="15"/>
  <c r="E44" i="16"/>
  <c r="E44" i="9"/>
  <c r="E44" i="15"/>
  <c r="E43" i="16"/>
  <c r="E43" i="15"/>
  <c r="E42" i="16"/>
  <c r="E42" i="9"/>
  <c r="E42" i="15"/>
  <c r="E40" i="16"/>
  <c r="E40" i="9"/>
  <c r="E40" i="15"/>
  <c r="E35" i="16"/>
  <c r="E35" i="15"/>
  <c r="E16" i="16"/>
  <c r="E16" i="9"/>
  <c r="E16" i="15"/>
  <c r="E10" i="16"/>
  <c r="E10" i="9"/>
  <c r="E10" i="15"/>
  <c r="L23" i="16"/>
  <c r="L22" i="16"/>
  <c r="X508" i="1" l="1"/>
  <c r="J5" i="1" s="1"/>
  <c r="I14" i="8"/>
  <c r="Y508" i="1"/>
  <c r="K5" i="1" s="1"/>
  <c r="AF256" i="1"/>
  <c r="AG256" i="1" s="1"/>
  <c r="AH256" i="1" s="1"/>
  <c r="W508" i="1"/>
  <c r="I5" i="1" s="1"/>
  <c r="AF163" i="1"/>
  <c r="AG163" i="1" s="1"/>
  <c r="AH163" i="1" s="1"/>
  <c r="J15" i="9"/>
  <c r="U508" i="1"/>
  <c r="G5" i="1" s="1"/>
  <c r="AF38" i="1"/>
  <c r="AG38" i="1" s="1"/>
  <c r="AH38" i="1" s="1"/>
  <c r="J19" i="9"/>
  <c r="L15" i="16"/>
  <c r="AF137" i="1"/>
  <c r="AG137" i="1" s="1"/>
  <c r="AH137" i="1" s="1"/>
  <c r="L18" i="16"/>
  <c r="AF215" i="1"/>
  <c r="AG215" i="1" s="1"/>
  <c r="AH215" i="1" s="1"/>
  <c r="AF295" i="1"/>
  <c r="AG295" i="1" s="1"/>
  <c r="AH295" i="1" s="1"/>
  <c r="AF269" i="1"/>
  <c r="AG269" i="1" s="1"/>
  <c r="AH269" i="1" s="1"/>
  <c r="L14" i="16"/>
  <c r="L20" i="16"/>
  <c r="AF268" i="1"/>
  <c r="AG268" i="1" s="1"/>
  <c r="AH268" i="1" s="1"/>
  <c r="AF397" i="1"/>
  <c r="AG397" i="1" s="1"/>
  <c r="AH397" i="1" s="1"/>
  <c r="AF399" i="1"/>
  <c r="AG399" i="1" s="1"/>
  <c r="AH399" i="1" s="1"/>
  <c r="AF273" i="1"/>
  <c r="AG273" i="1" s="1"/>
  <c r="AH273" i="1" s="1"/>
  <c r="AF265" i="1"/>
  <c r="AG265" i="1" s="1"/>
  <c r="AH265" i="1" s="1"/>
  <c r="AF321" i="1"/>
  <c r="AG321" i="1" s="1"/>
  <c r="AH321" i="1" s="1"/>
  <c r="I15" i="8"/>
  <c r="AF270" i="1"/>
  <c r="AG270" i="1" s="1"/>
  <c r="AH270" i="1" s="1"/>
  <c r="AF162" i="1"/>
  <c r="AG162" i="1" s="1"/>
  <c r="AH162" i="1" s="1"/>
  <c r="J18" i="9"/>
  <c r="J14" i="9"/>
  <c r="AF375" i="1"/>
  <c r="AG375" i="1" s="1"/>
  <c r="AH375" i="1" s="1"/>
  <c r="AF141" i="1"/>
  <c r="AG141" i="1" s="1"/>
  <c r="AH141" i="1" s="1"/>
  <c r="AF15" i="1"/>
  <c r="AG15" i="1" s="1"/>
  <c r="AH15" i="1" s="1"/>
  <c r="AF31" i="1"/>
  <c r="AG31" i="1" s="1"/>
  <c r="AH31" i="1" s="1"/>
  <c r="AF32" i="1"/>
  <c r="AG32" i="1" s="1"/>
  <c r="AH32" i="1" s="1"/>
  <c r="AF92" i="1"/>
  <c r="AG92" i="1" s="1"/>
  <c r="AH92" i="1" s="1"/>
  <c r="AF51" i="1"/>
  <c r="AG51" i="1" s="1"/>
  <c r="AH51" i="1" s="1"/>
  <c r="L19" i="16"/>
  <c r="K15" i="15"/>
  <c r="AF136" i="1"/>
  <c r="AG136" i="1" s="1"/>
  <c r="AH136" i="1" s="1"/>
  <c r="AF76" i="1"/>
  <c r="AG76" i="1" s="1"/>
  <c r="AH76" i="1" s="1"/>
  <c r="K19" i="15"/>
  <c r="J16" i="9"/>
  <c r="L16" i="16"/>
  <c r="L21" i="16"/>
  <c r="L78" i="16" s="1"/>
  <c r="K14" i="15"/>
  <c r="G10" i="6"/>
  <c r="J13" i="9"/>
  <c r="H13" i="7"/>
  <c r="F11" i="5"/>
  <c r="J12" i="9"/>
  <c r="K12" i="15"/>
  <c r="L17" i="16"/>
  <c r="AF41" i="1"/>
  <c r="AG41" i="1" s="1"/>
  <c r="AH41" i="1" s="1"/>
  <c r="AF22" i="1"/>
  <c r="AF320" i="1"/>
  <c r="AG320" i="1" s="1"/>
  <c r="AH320" i="1" s="1"/>
  <c r="AF296" i="1"/>
  <c r="AG296" i="1" s="1"/>
  <c r="AH296" i="1" s="1"/>
  <c r="AF29" i="1"/>
  <c r="AG29" i="1" s="1"/>
  <c r="AH29" i="1" s="1"/>
  <c r="AF77" i="1"/>
  <c r="AG77" i="1" s="1"/>
  <c r="AH77" i="1" s="1"/>
  <c r="AF266" i="1"/>
  <c r="AG266" i="1" s="1"/>
  <c r="AH266" i="1" s="1"/>
  <c r="AF374" i="1"/>
  <c r="AG374" i="1" s="1"/>
  <c r="AH374" i="1" s="1"/>
  <c r="AF50" i="1"/>
  <c r="AG50" i="1" s="1"/>
  <c r="AH50" i="1" s="1"/>
  <c r="AF245" i="1"/>
  <c r="AG245" i="1" s="1"/>
  <c r="AH245" i="1" s="1"/>
  <c r="AF238" i="1"/>
  <c r="AG238" i="1" s="1"/>
  <c r="AH238" i="1" s="1"/>
  <c r="AF37" i="1"/>
  <c r="AG37" i="1" s="1"/>
  <c r="AH37" i="1" s="1"/>
  <c r="AF94" i="1"/>
  <c r="AG94" i="1" s="1"/>
  <c r="AH94" i="1" s="1"/>
  <c r="AF18" i="1"/>
  <c r="AF300" i="1"/>
  <c r="AG300" i="1" s="1"/>
  <c r="AH300" i="1" s="1"/>
  <c r="AF140" i="1"/>
  <c r="AG140" i="1" s="1"/>
  <c r="AH140" i="1" s="1"/>
  <c r="AF493" i="1"/>
  <c r="AG493" i="1" s="1"/>
  <c r="AH493" i="1" s="1"/>
  <c r="AF491" i="1"/>
  <c r="AG491" i="1" s="1"/>
  <c r="AH491" i="1" s="1"/>
  <c r="AF489" i="1"/>
  <c r="AG489" i="1" s="1"/>
  <c r="AH489" i="1" s="1"/>
  <c r="AF470" i="1"/>
  <c r="AG470" i="1" s="1"/>
  <c r="AH470" i="1" s="1"/>
  <c r="AF468" i="1"/>
  <c r="AG468" i="1" s="1"/>
  <c r="AH468" i="1" s="1"/>
  <c r="AF466" i="1"/>
  <c r="AG466" i="1" s="1"/>
  <c r="AH466" i="1" s="1"/>
  <c r="AF464" i="1"/>
  <c r="AG464" i="1" s="1"/>
  <c r="AH464" i="1" s="1"/>
  <c r="AF462" i="1"/>
  <c r="AG462" i="1" s="1"/>
  <c r="AH462" i="1" s="1"/>
  <c r="AF460" i="1"/>
  <c r="AG460" i="1" s="1"/>
  <c r="AH460" i="1" s="1"/>
  <c r="AF482" i="1"/>
  <c r="AG482" i="1" s="1"/>
  <c r="AH482" i="1" s="1"/>
  <c r="AF480" i="1"/>
  <c r="AG480" i="1" s="1"/>
  <c r="AH480" i="1" s="1"/>
  <c r="AF478" i="1"/>
  <c r="AG478" i="1" s="1"/>
  <c r="AH478" i="1" s="1"/>
  <c r="AF501" i="1"/>
  <c r="AG501" i="1" s="1"/>
  <c r="AH501" i="1" s="1"/>
  <c r="AF499" i="1"/>
  <c r="AG499" i="1" s="1"/>
  <c r="AH499" i="1" s="1"/>
  <c r="AF497" i="1"/>
  <c r="AG497" i="1" s="1"/>
  <c r="AH497" i="1" s="1"/>
  <c r="AF495" i="1"/>
  <c r="AG495" i="1" s="1"/>
  <c r="AH495" i="1" s="1"/>
  <c r="AF438" i="1"/>
  <c r="AG438" i="1" s="1"/>
  <c r="AH438" i="1" s="1"/>
  <c r="AF436" i="1"/>
  <c r="AG436" i="1" s="1"/>
  <c r="AH436" i="1" s="1"/>
  <c r="AF434" i="1"/>
  <c r="AG434" i="1" s="1"/>
  <c r="AH434" i="1" s="1"/>
  <c r="AF377" i="1"/>
  <c r="AG377" i="1" s="1"/>
  <c r="AH377" i="1" s="1"/>
  <c r="AF347" i="1"/>
  <c r="AG347" i="1" s="1"/>
  <c r="AH347" i="1" s="1"/>
  <c r="AF486" i="1"/>
  <c r="AG486" i="1" s="1"/>
  <c r="AH486" i="1" s="1"/>
  <c r="AF484" i="1"/>
  <c r="AG484" i="1" s="1"/>
  <c r="AH484" i="1" s="1"/>
  <c r="AF504" i="1"/>
  <c r="AG504" i="1" s="1"/>
  <c r="AH504" i="1" s="1"/>
  <c r="AF502" i="1"/>
  <c r="AG502" i="1" s="1"/>
  <c r="AH502" i="1" s="1"/>
  <c r="AF409" i="1"/>
  <c r="AG409" i="1" s="1"/>
  <c r="AH409" i="1" s="1"/>
  <c r="AF407" i="1"/>
  <c r="AG407" i="1" s="1"/>
  <c r="AH407" i="1" s="1"/>
  <c r="AF424" i="1"/>
  <c r="AG424" i="1" s="1"/>
  <c r="AH424" i="1" s="1"/>
  <c r="AF422" i="1"/>
  <c r="AG422" i="1" s="1"/>
  <c r="AH422" i="1" s="1"/>
  <c r="AF475" i="1"/>
  <c r="AG475" i="1" s="1"/>
  <c r="AH475" i="1" s="1"/>
  <c r="AF473" i="1"/>
  <c r="AG473" i="1" s="1"/>
  <c r="AH473" i="1" s="1"/>
  <c r="AF471" i="1"/>
  <c r="AG471" i="1" s="1"/>
  <c r="AH471" i="1" s="1"/>
  <c r="AF448" i="1"/>
  <c r="AG448" i="1" s="1"/>
  <c r="AH448" i="1" s="1"/>
  <c r="AF446" i="1"/>
  <c r="AG446" i="1" s="1"/>
  <c r="AH446" i="1" s="1"/>
  <c r="AF384" i="1"/>
  <c r="AG384" i="1" s="1"/>
  <c r="AH384" i="1" s="1"/>
  <c r="AF382" i="1"/>
  <c r="AG382" i="1" s="1"/>
  <c r="AH382" i="1" s="1"/>
  <c r="AF505" i="1"/>
  <c r="AG505" i="1" s="1"/>
  <c r="AH505" i="1" s="1"/>
  <c r="AF453" i="1"/>
  <c r="AG453" i="1" s="1"/>
  <c r="AH453" i="1" s="1"/>
  <c r="AF451" i="1"/>
  <c r="AG451" i="1" s="1"/>
  <c r="AH451" i="1" s="1"/>
  <c r="AF323" i="1"/>
  <c r="AG323" i="1" s="1"/>
  <c r="AH323" i="1" s="1"/>
  <c r="AF188" i="1"/>
  <c r="AG188" i="1" s="1"/>
  <c r="AH188" i="1" s="1"/>
  <c r="AF416" i="1"/>
  <c r="AG416" i="1" s="1"/>
  <c r="AH416" i="1" s="1"/>
  <c r="AF414" i="1"/>
  <c r="AG414" i="1" s="1"/>
  <c r="AH414" i="1" s="1"/>
  <c r="AF394" i="1"/>
  <c r="AG394" i="1" s="1"/>
  <c r="AH394" i="1" s="1"/>
  <c r="AF333" i="1"/>
  <c r="AG333" i="1" s="1"/>
  <c r="AH333" i="1" s="1"/>
  <c r="AF337" i="1"/>
  <c r="AG337" i="1" s="1"/>
  <c r="AH337" i="1" s="1"/>
  <c r="AF257" i="1"/>
  <c r="AG257" i="1" s="1"/>
  <c r="AH257" i="1" s="1"/>
  <c r="AF443" i="1"/>
  <c r="AG443" i="1" s="1"/>
  <c r="AH443" i="1" s="1"/>
  <c r="AF413" i="1"/>
  <c r="AG413" i="1" s="1"/>
  <c r="AH413" i="1" s="1"/>
  <c r="AF349" i="1"/>
  <c r="AG349" i="1" s="1"/>
  <c r="AH349" i="1" s="1"/>
  <c r="AF294" i="1"/>
  <c r="AG294" i="1" s="1"/>
  <c r="AH294" i="1" s="1"/>
  <c r="AF298" i="1"/>
  <c r="AG298" i="1" s="1"/>
  <c r="AH298" i="1" s="1"/>
  <c r="AF197" i="1"/>
  <c r="AG197" i="1" s="1"/>
  <c r="AH197" i="1" s="1"/>
  <c r="AF253" i="1"/>
  <c r="AG253" i="1" s="1"/>
  <c r="AH253" i="1" s="1"/>
  <c r="AF202" i="1"/>
  <c r="AG202" i="1" s="1"/>
  <c r="AH202" i="1" s="1"/>
  <c r="AF372" i="1"/>
  <c r="AG372" i="1" s="1"/>
  <c r="AH372" i="1" s="1"/>
  <c r="AF370" i="1"/>
  <c r="AG370" i="1" s="1"/>
  <c r="AH370" i="1" s="1"/>
  <c r="AF249" i="1"/>
  <c r="AG249" i="1" s="1"/>
  <c r="AH249" i="1" s="1"/>
  <c r="AF58" i="1"/>
  <c r="AG58" i="1" s="1"/>
  <c r="AH58" i="1" s="1"/>
  <c r="AF199" i="1"/>
  <c r="AG199" i="1" s="1"/>
  <c r="AH199" i="1" s="1"/>
  <c r="AF357" i="1"/>
  <c r="AG357" i="1" s="1"/>
  <c r="AH357" i="1" s="1"/>
  <c r="AF381" i="1"/>
  <c r="AG381" i="1" s="1"/>
  <c r="AH381" i="1" s="1"/>
  <c r="AF396" i="1"/>
  <c r="AG396" i="1" s="1"/>
  <c r="AH396" i="1" s="1"/>
  <c r="AF340" i="1"/>
  <c r="AG340" i="1" s="1"/>
  <c r="AH340" i="1" s="1"/>
  <c r="AF338" i="1"/>
  <c r="AG338" i="1" s="1"/>
  <c r="AH338" i="1" s="1"/>
  <c r="AF227" i="1"/>
  <c r="AG227" i="1" s="1"/>
  <c r="AH227" i="1" s="1"/>
  <c r="AF219" i="1"/>
  <c r="AG219" i="1" s="1"/>
  <c r="AH219" i="1" s="1"/>
  <c r="AF263" i="1"/>
  <c r="AG263" i="1" s="1"/>
  <c r="AH263" i="1" s="1"/>
  <c r="AF174" i="1"/>
  <c r="AG174" i="1" s="1"/>
  <c r="AH174" i="1" s="1"/>
  <c r="AF111" i="1"/>
  <c r="AG111" i="1" s="1"/>
  <c r="AH111" i="1" s="1"/>
  <c r="AF345" i="1"/>
  <c r="AG345" i="1" s="1"/>
  <c r="AH345" i="1" s="1"/>
  <c r="AF232" i="1"/>
  <c r="AG232" i="1" s="1"/>
  <c r="AH232" i="1" s="1"/>
  <c r="AF317" i="1"/>
  <c r="AG317" i="1" s="1"/>
  <c r="AH317" i="1" s="1"/>
  <c r="AF210" i="1"/>
  <c r="AG210" i="1" s="1"/>
  <c r="AH210" i="1" s="1"/>
  <c r="AF368" i="1"/>
  <c r="AG368" i="1" s="1"/>
  <c r="AH368" i="1" s="1"/>
  <c r="AF404" i="1"/>
  <c r="AG404" i="1" s="1"/>
  <c r="AH404" i="1" s="1"/>
  <c r="AF402" i="1"/>
  <c r="AG402" i="1" s="1"/>
  <c r="AH402" i="1" s="1"/>
  <c r="AF309" i="1"/>
  <c r="AG309" i="1" s="1"/>
  <c r="AH309" i="1" s="1"/>
  <c r="AF248" i="1"/>
  <c r="AG248" i="1" s="1"/>
  <c r="AH248" i="1" s="1"/>
  <c r="AF165" i="1"/>
  <c r="AG165" i="1" s="1"/>
  <c r="AH165" i="1" s="1"/>
  <c r="AF118" i="1"/>
  <c r="AG118" i="1" s="1"/>
  <c r="AH118" i="1" s="1"/>
  <c r="AF369" i="1"/>
  <c r="AG369" i="1" s="1"/>
  <c r="AH369" i="1" s="1"/>
  <c r="AF334" i="1"/>
  <c r="AG334" i="1" s="1"/>
  <c r="AH334" i="1" s="1"/>
  <c r="AF419" i="1"/>
  <c r="AG419" i="1" s="1"/>
  <c r="AH419" i="1" s="1"/>
  <c r="AF139" i="1"/>
  <c r="AG139" i="1" s="1"/>
  <c r="AH139" i="1" s="1"/>
  <c r="AF213" i="1"/>
  <c r="AG213" i="1" s="1"/>
  <c r="AH213" i="1" s="1"/>
  <c r="AF156" i="1"/>
  <c r="AG156" i="1" s="1"/>
  <c r="AH156" i="1" s="1"/>
  <c r="AF305" i="1"/>
  <c r="AG305" i="1" s="1"/>
  <c r="AH305" i="1" s="1"/>
  <c r="AF91" i="1"/>
  <c r="AG91" i="1" s="1"/>
  <c r="AH91" i="1" s="1"/>
  <c r="AF476" i="1"/>
  <c r="AG476" i="1" s="1"/>
  <c r="AH476" i="1" s="1"/>
  <c r="AF254" i="1"/>
  <c r="AG254" i="1" s="1"/>
  <c r="AH254" i="1" s="1"/>
  <c r="AF343" i="1"/>
  <c r="AG343" i="1" s="1"/>
  <c r="AH343" i="1" s="1"/>
  <c r="AF231" i="1"/>
  <c r="AG231" i="1" s="1"/>
  <c r="AH231" i="1" s="1"/>
  <c r="AF207" i="1"/>
  <c r="AG207" i="1" s="1"/>
  <c r="AH207" i="1" s="1"/>
  <c r="AF182" i="1"/>
  <c r="AG182" i="1" s="1"/>
  <c r="AH182" i="1" s="1"/>
  <c r="AF117" i="1"/>
  <c r="AG117" i="1" s="1"/>
  <c r="AH117" i="1" s="1"/>
  <c r="AF310" i="1"/>
  <c r="AG310" i="1" s="1"/>
  <c r="AH310" i="1" s="1"/>
  <c r="AF224" i="1"/>
  <c r="AG224" i="1" s="1"/>
  <c r="AH224" i="1" s="1"/>
  <c r="AF223" i="1"/>
  <c r="AG223" i="1" s="1"/>
  <c r="AH223" i="1" s="1"/>
  <c r="AF313" i="1"/>
  <c r="AG313" i="1" s="1"/>
  <c r="AH313" i="1" s="1"/>
  <c r="AF153" i="1"/>
  <c r="AG153" i="1" s="1"/>
  <c r="AH153" i="1" s="1"/>
  <c r="AF155" i="1"/>
  <c r="AG155" i="1" s="1"/>
  <c r="AH155" i="1" s="1"/>
  <c r="AF100" i="1"/>
  <c r="AG100" i="1" s="1"/>
  <c r="AH100" i="1" s="1"/>
  <c r="AF218" i="1"/>
  <c r="AG218" i="1" s="1"/>
  <c r="AH218" i="1" s="1"/>
  <c r="AF379" i="1"/>
  <c r="AG379" i="1" s="1"/>
  <c r="AH379" i="1" s="1"/>
  <c r="AF154" i="1"/>
  <c r="AG154" i="1" s="1"/>
  <c r="AH154" i="1" s="1"/>
  <c r="AF442" i="1"/>
  <c r="AG442" i="1" s="1"/>
  <c r="AH442" i="1" s="1"/>
  <c r="AF112" i="1"/>
  <c r="AG112" i="1" s="1"/>
  <c r="AH112" i="1" s="1"/>
  <c r="AF241" i="1"/>
  <c r="AG241" i="1" s="1"/>
  <c r="AH241" i="1" s="1"/>
  <c r="AF161" i="1"/>
  <c r="AG161" i="1" s="1"/>
  <c r="AH161" i="1" s="1"/>
  <c r="AF195" i="1"/>
  <c r="AG195" i="1" s="1"/>
  <c r="AH195" i="1" s="1"/>
  <c r="AF303" i="1"/>
  <c r="AG303" i="1" s="1"/>
  <c r="AH303" i="1" s="1"/>
  <c r="AF104" i="1"/>
  <c r="AG104" i="1" s="1"/>
  <c r="AH104" i="1" s="1"/>
  <c r="AF183" i="1"/>
  <c r="AG183" i="1" s="1"/>
  <c r="AH183" i="1" s="1"/>
  <c r="AF342" i="1"/>
  <c r="AG342" i="1" s="1"/>
  <c r="AH342" i="1" s="1"/>
  <c r="AF78" i="1"/>
  <c r="AG78" i="1" s="1"/>
  <c r="AH78" i="1" s="1"/>
  <c r="AF45" i="1"/>
  <c r="AG45" i="1" s="1"/>
  <c r="AH45" i="1" s="1"/>
  <c r="AF142" i="1"/>
  <c r="AG142" i="1" s="1"/>
  <c r="AH142" i="1" s="1"/>
  <c r="AF16" i="1"/>
  <c r="AG16" i="1" s="1"/>
  <c r="AH16" i="1" s="1"/>
  <c r="AF24" i="1"/>
  <c r="AG24" i="1" s="1"/>
  <c r="AH24" i="1" s="1"/>
  <c r="AF26" i="1"/>
  <c r="AG26" i="1" s="1"/>
  <c r="AH26" i="1" s="1"/>
  <c r="AF9" i="1"/>
  <c r="AF11" i="1"/>
  <c r="AF14" i="1"/>
  <c r="AF39" i="1"/>
  <c r="AG39" i="1" s="1"/>
  <c r="AH39" i="1" s="1"/>
  <c r="AF30" i="1"/>
  <c r="AG30" i="1" s="1"/>
  <c r="AH30" i="1" s="1"/>
  <c r="AF53" i="1"/>
  <c r="AG53" i="1" s="1"/>
  <c r="AH53" i="1" s="1"/>
  <c r="AF8" i="1"/>
  <c r="AA8" i="1" s="1"/>
  <c r="O8" i="1" s="1"/>
  <c r="P8" i="1" s="1"/>
  <c r="AF170" i="1"/>
  <c r="AG170" i="1" s="1"/>
  <c r="AH170" i="1" s="1"/>
  <c r="AF108" i="1"/>
  <c r="AG108" i="1" s="1"/>
  <c r="AH108" i="1" s="1"/>
  <c r="AF67" i="1"/>
  <c r="AG67" i="1" s="1"/>
  <c r="AH67" i="1" s="1"/>
  <c r="AF83" i="1"/>
  <c r="AG83" i="1" s="1"/>
  <c r="AH83" i="1" s="1"/>
  <c r="AF69" i="1"/>
  <c r="AG69" i="1" s="1"/>
  <c r="AH69" i="1" s="1"/>
  <c r="AF101" i="1"/>
  <c r="AG101" i="1" s="1"/>
  <c r="AH101" i="1" s="1"/>
  <c r="AF175" i="1"/>
  <c r="AG175" i="1" s="1"/>
  <c r="AH175" i="1" s="1"/>
  <c r="AF171" i="1"/>
  <c r="AG171" i="1" s="1"/>
  <c r="AH171" i="1" s="1"/>
  <c r="AF152" i="1"/>
  <c r="AG152" i="1" s="1"/>
  <c r="AH152" i="1" s="1"/>
  <c r="AF250" i="1"/>
  <c r="AG250" i="1" s="1"/>
  <c r="AH250" i="1" s="1"/>
  <c r="AF130" i="1"/>
  <c r="AG130" i="1" s="1"/>
  <c r="AH130" i="1" s="1"/>
  <c r="AF356" i="1"/>
  <c r="AG356" i="1" s="1"/>
  <c r="AH356" i="1" s="1"/>
  <c r="AF185" i="1"/>
  <c r="AG185" i="1" s="1"/>
  <c r="AH185" i="1" s="1"/>
  <c r="AF81" i="1"/>
  <c r="AG81" i="1" s="1"/>
  <c r="AH81" i="1" s="1"/>
  <c r="AF186" i="1"/>
  <c r="AG186" i="1" s="1"/>
  <c r="AH186" i="1" s="1"/>
  <c r="AF82" i="1"/>
  <c r="AG82" i="1" s="1"/>
  <c r="AH82" i="1" s="1"/>
  <c r="AF116" i="1"/>
  <c r="AG116" i="1" s="1"/>
  <c r="AH116" i="1" s="1"/>
  <c r="AF351" i="1"/>
  <c r="AG351" i="1" s="1"/>
  <c r="AH351" i="1" s="1"/>
  <c r="AF181" i="1"/>
  <c r="AG181" i="1" s="1"/>
  <c r="AH181" i="1" s="1"/>
  <c r="AF96" i="1"/>
  <c r="AG96" i="1" s="1"/>
  <c r="AH96" i="1" s="1"/>
  <c r="AF122" i="1"/>
  <c r="AG122" i="1" s="1"/>
  <c r="AH122" i="1" s="1"/>
  <c r="AF71" i="1"/>
  <c r="AG71" i="1" s="1"/>
  <c r="AH71" i="1" s="1"/>
  <c r="AF62" i="1"/>
  <c r="AG62" i="1" s="1"/>
  <c r="AH62" i="1" s="1"/>
  <c r="AF61" i="1"/>
  <c r="AG61" i="1" s="1"/>
  <c r="AH61" i="1" s="1"/>
  <c r="AF74" i="1"/>
  <c r="AG74" i="1" s="1"/>
  <c r="AH74" i="1" s="1"/>
  <c r="AF109" i="1"/>
  <c r="AG109" i="1" s="1"/>
  <c r="AH109" i="1" s="1"/>
  <c r="AF72" i="1"/>
  <c r="AG72" i="1" s="1"/>
  <c r="AH72" i="1" s="1"/>
  <c r="AF54" i="1"/>
  <c r="AG54" i="1" s="1"/>
  <c r="AH54" i="1" s="1"/>
  <c r="AF322" i="1"/>
  <c r="AG322" i="1" s="1"/>
  <c r="AH322" i="1" s="1"/>
  <c r="AF398" i="1"/>
  <c r="AG398" i="1" s="1"/>
  <c r="AH398" i="1" s="1"/>
  <c r="AF252" i="1"/>
  <c r="AG252" i="1" s="1"/>
  <c r="AH252" i="1" s="1"/>
  <c r="AF52" i="1"/>
  <c r="AG52" i="1" s="1"/>
  <c r="AH52" i="1" s="1"/>
  <c r="AF376" i="1"/>
  <c r="AG376" i="1" s="1"/>
  <c r="AH376" i="1" s="1"/>
  <c r="AF180" i="1"/>
  <c r="AG180" i="1" s="1"/>
  <c r="AH180" i="1" s="1"/>
  <c r="AF21" i="1"/>
  <c r="AF93" i="1"/>
  <c r="AG93" i="1" s="1"/>
  <c r="AH93" i="1" s="1"/>
  <c r="AF272" i="1"/>
  <c r="AG272" i="1" s="1"/>
  <c r="AH272" i="1" s="1"/>
  <c r="AF242" i="1"/>
  <c r="AG242" i="1" s="1"/>
  <c r="AH242" i="1" s="1"/>
  <c r="AF184" i="1"/>
  <c r="AG184" i="1" s="1"/>
  <c r="AH184" i="1" s="1"/>
  <c r="AF49" i="1"/>
  <c r="AG49" i="1" s="1"/>
  <c r="AH49" i="1" s="1"/>
  <c r="AF301" i="1"/>
  <c r="AG301" i="1" s="1"/>
  <c r="AH301" i="1" s="1"/>
  <c r="AF246" i="1"/>
  <c r="AG246" i="1" s="1"/>
  <c r="AH246" i="1" s="1"/>
  <c r="AF262" i="1"/>
  <c r="AG262" i="1" s="1"/>
  <c r="AH262" i="1" s="1"/>
  <c r="AF492" i="1"/>
  <c r="AG492" i="1" s="1"/>
  <c r="AH492" i="1" s="1"/>
  <c r="AF490" i="1"/>
  <c r="AG490" i="1" s="1"/>
  <c r="AH490" i="1" s="1"/>
  <c r="AF488" i="1"/>
  <c r="AG488" i="1" s="1"/>
  <c r="AH488" i="1" s="1"/>
  <c r="AF469" i="1"/>
  <c r="AG469" i="1" s="1"/>
  <c r="AH469" i="1" s="1"/>
  <c r="AF467" i="1"/>
  <c r="AG467" i="1" s="1"/>
  <c r="AH467" i="1" s="1"/>
  <c r="AF465" i="1"/>
  <c r="AG465" i="1" s="1"/>
  <c r="AH465" i="1" s="1"/>
  <c r="AF463" i="1"/>
  <c r="AG463" i="1" s="1"/>
  <c r="AH463" i="1" s="1"/>
  <c r="AF461" i="1"/>
  <c r="AG461" i="1" s="1"/>
  <c r="AH461" i="1" s="1"/>
  <c r="AF459" i="1"/>
  <c r="AG459" i="1" s="1"/>
  <c r="AH459" i="1" s="1"/>
  <c r="AF481" i="1"/>
  <c r="AG481" i="1" s="1"/>
  <c r="AH481" i="1" s="1"/>
  <c r="AF479" i="1"/>
  <c r="AG479" i="1" s="1"/>
  <c r="AH479" i="1" s="1"/>
  <c r="AF477" i="1"/>
  <c r="AG477" i="1" s="1"/>
  <c r="AH477" i="1" s="1"/>
  <c r="AF500" i="1"/>
  <c r="AG500" i="1" s="1"/>
  <c r="AH500" i="1" s="1"/>
  <c r="AF498" i="1"/>
  <c r="AG498" i="1" s="1"/>
  <c r="AH498" i="1" s="1"/>
  <c r="AF496" i="1"/>
  <c r="AG496" i="1" s="1"/>
  <c r="AH496" i="1" s="1"/>
  <c r="AF494" i="1"/>
  <c r="AG494" i="1" s="1"/>
  <c r="AH494" i="1" s="1"/>
  <c r="AF437" i="1"/>
  <c r="AG437" i="1" s="1"/>
  <c r="AH437" i="1" s="1"/>
  <c r="AF435" i="1"/>
  <c r="AG435" i="1" s="1"/>
  <c r="AH435" i="1" s="1"/>
  <c r="AF378" i="1"/>
  <c r="AG378" i="1" s="1"/>
  <c r="AH378" i="1" s="1"/>
  <c r="AF348" i="1"/>
  <c r="AG348" i="1" s="1"/>
  <c r="AH348" i="1" s="1"/>
  <c r="AF346" i="1"/>
  <c r="AG346" i="1" s="1"/>
  <c r="AH346" i="1" s="1"/>
  <c r="AF485" i="1"/>
  <c r="AG485" i="1" s="1"/>
  <c r="AH485" i="1" s="1"/>
  <c r="AF483" i="1"/>
  <c r="AG483" i="1" s="1"/>
  <c r="AH483" i="1" s="1"/>
  <c r="AF503" i="1"/>
  <c r="AG503" i="1" s="1"/>
  <c r="AH503" i="1" s="1"/>
  <c r="AF487" i="1"/>
  <c r="AG487" i="1" s="1"/>
  <c r="AH487" i="1" s="1"/>
  <c r="AF408" i="1"/>
  <c r="AG408" i="1" s="1"/>
  <c r="AH408" i="1" s="1"/>
  <c r="AF406" i="1"/>
  <c r="AG406" i="1" s="1"/>
  <c r="AH406" i="1" s="1"/>
  <c r="AF423" i="1"/>
  <c r="AG423" i="1" s="1"/>
  <c r="AH423" i="1" s="1"/>
  <c r="AF421" i="1"/>
  <c r="AG421" i="1" s="1"/>
  <c r="AH421" i="1" s="1"/>
  <c r="AF474" i="1"/>
  <c r="AG474" i="1" s="1"/>
  <c r="AH474" i="1" s="1"/>
  <c r="AF472" i="1"/>
  <c r="AG472" i="1" s="1"/>
  <c r="AH472" i="1" s="1"/>
  <c r="AF449" i="1"/>
  <c r="AG449" i="1" s="1"/>
  <c r="AH449" i="1" s="1"/>
  <c r="AF447" i="1"/>
  <c r="AG447" i="1" s="1"/>
  <c r="AH447" i="1" s="1"/>
  <c r="AF445" i="1"/>
  <c r="AG445" i="1" s="1"/>
  <c r="AH445" i="1" s="1"/>
  <c r="AF383" i="1"/>
  <c r="AG383" i="1" s="1"/>
  <c r="AH383" i="1" s="1"/>
  <c r="AF506" i="1"/>
  <c r="AG506" i="1" s="1"/>
  <c r="AH506" i="1" s="1"/>
  <c r="AF454" i="1"/>
  <c r="AG454" i="1" s="1"/>
  <c r="AH454" i="1" s="1"/>
  <c r="AF452" i="1"/>
  <c r="AG452" i="1" s="1"/>
  <c r="AH452" i="1" s="1"/>
  <c r="AF450" i="1"/>
  <c r="AG450" i="1" s="1"/>
  <c r="AH450" i="1" s="1"/>
  <c r="AF400" i="1"/>
  <c r="AG400" i="1" s="1"/>
  <c r="AH400" i="1" s="1"/>
  <c r="AF417" i="1"/>
  <c r="AG417" i="1" s="1"/>
  <c r="AH417" i="1" s="1"/>
  <c r="AF415" i="1"/>
  <c r="AG415" i="1" s="1"/>
  <c r="AH415" i="1" s="1"/>
  <c r="AF395" i="1"/>
  <c r="AG395" i="1" s="1"/>
  <c r="AH395" i="1" s="1"/>
  <c r="AF393" i="1"/>
  <c r="AG393" i="1" s="1"/>
  <c r="AH393" i="1" s="1"/>
  <c r="AF264" i="1"/>
  <c r="AG264" i="1" s="1"/>
  <c r="AH264" i="1" s="1"/>
  <c r="AF324" i="1"/>
  <c r="AG324" i="1" s="1"/>
  <c r="AH324" i="1" s="1"/>
  <c r="AF444" i="1"/>
  <c r="AG444" i="1" s="1"/>
  <c r="AH444" i="1" s="1"/>
  <c r="AF299" i="1"/>
  <c r="AG299" i="1" s="1"/>
  <c r="AH299" i="1" s="1"/>
  <c r="AF412" i="1"/>
  <c r="AG412" i="1" s="1"/>
  <c r="AH412" i="1" s="1"/>
  <c r="AF277" i="1"/>
  <c r="AG277" i="1" s="1"/>
  <c r="AH277" i="1" s="1"/>
  <c r="AF233" i="1"/>
  <c r="AG233" i="1" s="1"/>
  <c r="AH233" i="1" s="1"/>
  <c r="AF251" i="1"/>
  <c r="AG251" i="1" s="1"/>
  <c r="AH251" i="1" s="1"/>
  <c r="AF319" i="1"/>
  <c r="AG319" i="1" s="1"/>
  <c r="AH319" i="1" s="1"/>
  <c r="AF239" i="1"/>
  <c r="AG239" i="1" s="1"/>
  <c r="AH239" i="1" s="1"/>
  <c r="AF159" i="1"/>
  <c r="AG159" i="1" s="1"/>
  <c r="AH159" i="1" s="1"/>
  <c r="AF371" i="1"/>
  <c r="AG371" i="1" s="1"/>
  <c r="AH371" i="1" s="1"/>
  <c r="AF315" i="1"/>
  <c r="AG315" i="1" s="1"/>
  <c r="AH315" i="1" s="1"/>
  <c r="AF79" i="1"/>
  <c r="AG79" i="1" s="1"/>
  <c r="AH79" i="1" s="1"/>
  <c r="AF46" i="1"/>
  <c r="AG46" i="1" s="1"/>
  <c r="AH46" i="1" s="1"/>
  <c r="AF344" i="1"/>
  <c r="AG344" i="1" s="1"/>
  <c r="AH344" i="1" s="1"/>
  <c r="AF283" i="1"/>
  <c r="AG283" i="1" s="1"/>
  <c r="AH283" i="1" s="1"/>
  <c r="AF304" i="1"/>
  <c r="AG304" i="1" s="1"/>
  <c r="AH304" i="1" s="1"/>
  <c r="AF335" i="1"/>
  <c r="AG335" i="1" s="1"/>
  <c r="AH335" i="1" s="1"/>
  <c r="AF339" i="1"/>
  <c r="AG339" i="1" s="1"/>
  <c r="AH339" i="1" s="1"/>
  <c r="AF286" i="1"/>
  <c r="AG286" i="1" s="1"/>
  <c r="AH286" i="1" s="1"/>
  <c r="AF261" i="1"/>
  <c r="AG261" i="1" s="1"/>
  <c r="AH261" i="1" s="1"/>
  <c r="AF173" i="1"/>
  <c r="AG173" i="1" s="1"/>
  <c r="AH173" i="1" s="1"/>
  <c r="AF220" i="1"/>
  <c r="AG220" i="1" s="1"/>
  <c r="AH220" i="1" s="1"/>
  <c r="AF135" i="1"/>
  <c r="AG135" i="1" s="1"/>
  <c r="AH135" i="1" s="1"/>
  <c r="AF89" i="1"/>
  <c r="AG89" i="1" s="1"/>
  <c r="AH89" i="1" s="1"/>
  <c r="AF293" i="1"/>
  <c r="AG293" i="1" s="1"/>
  <c r="AH293" i="1" s="1"/>
  <c r="AF318" i="1"/>
  <c r="AG318" i="1" s="1"/>
  <c r="AH318" i="1" s="1"/>
  <c r="AF316" i="1"/>
  <c r="AG316" i="1" s="1"/>
  <c r="AH316" i="1" s="1"/>
  <c r="AF433" i="1"/>
  <c r="AG433" i="1" s="1"/>
  <c r="AH433" i="1" s="1"/>
  <c r="AF292" i="1"/>
  <c r="AG292" i="1" s="1"/>
  <c r="AH292" i="1" s="1"/>
  <c r="AF403" i="1"/>
  <c r="AG403" i="1" s="1"/>
  <c r="AH403" i="1" s="1"/>
  <c r="AF389" i="1"/>
  <c r="AG389" i="1" s="1"/>
  <c r="AH389" i="1" s="1"/>
  <c r="AF212" i="1"/>
  <c r="AG212" i="1" s="1"/>
  <c r="AH212" i="1" s="1"/>
  <c r="AF208" i="1"/>
  <c r="AG208" i="1" s="1"/>
  <c r="AH208" i="1" s="1"/>
  <c r="AF151" i="1"/>
  <c r="AG151" i="1" s="1"/>
  <c r="AH151" i="1" s="1"/>
  <c r="AF205" i="1"/>
  <c r="AG205" i="1" s="1"/>
  <c r="AH205" i="1" s="1"/>
  <c r="AF314" i="1"/>
  <c r="AG314" i="1" s="1"/>
  <c r="AH314" i="1" s="1"/>
  <c r="AF420" i="1"/>
  <c r="AG420" i="1" s="1"/>
  <c r="AH420" i="1" s="1"/>
  <c r="AF355" i="1"/>
  <c r="AG355" i="1" s="1"/>
  <c r="AH355" i="1" s="1"/>
  <c r="AF113" i="1"/>
  <c r="AG113" i="1" s="1"/>
  <c r="AH113" i="1" s="1"/>
  <c r="AF178" i="1"/>
  <c r="AG178" i="1" s="1"/>
  <c r="AH178" i="1" s="1"/>
  <c r="AF127" i="1"/>
  <c r="AG127" i="1" s="1"/>
  <c r="AH127" i="1" s="1"/>
  <c r="AF114" i="1"/>
  <c r="AG114" i="1" s="1"/>
  <c r="AH114" i="1" s="1"/>
  <c r="AF209" i="1"/>
  <c r="AG209" i="1" s="1"/>
  <c r="AH209" i="1" s="1"/>
  <c r="AF401" i="1"/>
  <c r="AG401" i="1" s="1"/>
  <c r="AH401" i="1" s="1"/>
  <c r="AF168" i="1"/>
  <c r="AG168" i="1" s="1"/>
  <c r="AH168" i="1" s="1"/>
  <c r="AF291" i="1"/>
  <c r="AG291" i="1" s="1"/>
  <c r="AH291" i="1" s="1"/>
  <c r="AF247" i="1"/>
  <c r="AG247" i="1" s="1"/>
  <c r="AH247" i="1" s="1"/>
  <c r="AF164" i="1"/>
  <c r="AG164" i="1" s="1"/>
  <c r="AH164" i="1" s="1"/>
  <c r="AF149" i="1"/>
  <c r="AG149" i="1" s="1"/>
  <c r="AH149" i="1" s="1"/>
  <c r="AF390" i="1"/>
  <c r="AG390" i="1" s="1"/>
  <c r="AH390" i="1" s="1"/>
  <c r="AF267" i="1"/>
  <c r="AG267" i="1" s="1"/>
  <c r="AH267" i="1" s="1"/>
  <c r="AF177" i="1"/>
  <c r="AG177" i="1" s="1"/>
  <c r="AH177" i="1" s="1"/>
  <c r="AF176" i="1"/>
  <c r="AG176" i="1" s="1"/>
  <c r="AH176" i="1" s="1"/>
  <c r="AF187" i="1"/>
  <c r="AG187" i="1" s="1"/>
  <c r="AH187" i="1" s="1"/>
  <c r="AF120" i="1"/>
  <c r="AG120" i="1" s="1"/>
  <c r="AH120" i="1" s="1"/>
  <c r="AF126" i="1"/>
  <c r="AG126" i="1" s="1"/>
  <c r="AH126" i="1" s="1"/>
  <c r="AF260" i="1"/>
  <c r="AG260" i="1" s="1"/>
  <c r="AH260" i="1" s="1"/>
  <c r="AF172" i="1"/>
  <c r="AG172" i="1" s="1"/>
  <c r="AH172" i="1" s="1"/>
  <c r="AF302" i="1"/>
  <c r="AG302" i="1" s="1"/>
  <c r="AH302" i="1" s="1"/>
  <c r="AF121" i="1"/>
  <c r="AG121" i="1" s="1"/>
  <c r="AH121" i="1" s="1"/>
  <c r="AF138" i="1"/>
  <c r="AG138" i="1" s="1"/>
  <c r="AH138" i="1" s="1"/>
  <c r="AF90" i="1"/>
  <c r="AG90" i="1" s="1"/>
  <c r="AH90" i="1" s="1"/>
  <c r="AF204" i="1"/>
  <c r="AG204" i="1" s="1"/>
  <c r="AH204" i="1" s="1"/>
  <c r="AF297" i="1"/>
  <c r="AG297" i="1" s="1"/>
  <c r="AH297" i="1" s="1"/>
  <c r="AF380" i="1"/>
  <c r="AG380" i="1" s="1"/>
  <c r="AH380" i="1" s="1"/>
  <c r="AF133" i="1"/>
  <c r="AG133" i="1" s="1"/>
  <c r="AH133" i="1" s="1"/>
  <c r="AF392" i="1"/>
  <c r="AG392" i="1" s="1"/>
  <c r="AH392" i="1" s="1"/>
  <c r="AF150" i="1"/>
  <c r="AG150" i="1" s="1"/>
  <c r="AH150" i="1" s="1"/>
  <c r="AF290" i="1"/>
  <c r="AG290" i="1" s="1"/>
  <c r="AH290" i="1" s="1"/>
  <c r="AF57" i="1"/>
  <c r="AG57" i="1" s="1"/>
  <c r="AH57" i="1" s="1"/>
  <c r="AF216" i="1"/>
  <c r="AG216" i="1" s="1"/>
  <c r="AH216" i="1" s="1"/>
  <c r="AF25" i="1"/>
  <c r="AG25" i="1" s="1"/>
  <c r="AH25" i="1" s="1"/>
  <c r="AF13" i="1"/>
  <c r="AF19" i="1"/>
  <c r="AG19" i="1" s="1"/>
  <c r="AH19" i="1" s="1"/>
  <c r="AF10" i="1"/>
  <c r="AG10" i="1" s="1"/>
  <c r="AH10" i="1" s="1"/>
  <c r="AF12" i="1"/>
  <c r="AA14" i="1" s="1"/>
  <c r="O14" i="1" s="1"/>
  <c r="P14" i="1" s="1"/>
  <c r="B11" i="3" s="1"/>
  <c r="AF17" i="1"/>
  <c r="AG17" i="1" s="1"/>
  <c r="AH17" i="1" s="1"/>
  <c r="AF225" i="1"/>
  <c r="AG225" i="1" s="1"/>
  <c r="AH225" i="1" s="1"/>
  <c r="AF28" i="1"/>
  <c r="AG28" i="1" s="1"/>
  <c r="AH28" i="1" s="1"/>
  <c r="AF27" i="1"/>
  <c r="AG27" i="1" s="1"/>
  <c r="AH27" i="1" s="1"/>
  <c r="AF36" i="1"/>
  <c r="AG36" i="1" s="1"/>
  <c r="AH36" i="1" s="1"/>
  <c r="AF211" i="1"/>
  <c r="AG211" i="1" s="1"/>
  <c r="AH211" i="1" s="1"/>
  <c r="AF56" i="1"/>
  <c r="AG56" i="1" s="1"/>
  <c r="AH56" i="1" s="1"/>
  <c r="AF84" i="1"/>
  <c r="AG84" i="1" s="1"/>
  <c r="AH84" i="1" s="1"/>
  <c r="AF107" i="1"/>
  <c r="AG107" i="1" s="1"/>
  <c r="AH107" i="1" s="1"/>
  <c r="AF66" i="1"/>
  <c r="AG66" i="1" s="1"/>
  <c r="AH66" i="1" s="1"/>
  <c r="AF55" i="1"/>
  <c r="AG55" i="1" s="1"/>
  <c r="AH55" i="1" s="1"/>
  <c r="AF40" i="1"/>
  <c r="AG40" i="1" s="1"/>
  <c r="AH40" i="1" s="1"/>
  <c r="AF196" i="1"/>
  <c r="AG196" i="1" s="1"/>
  <c r="AH196" i="1" s="1"/>
  <c r="AF282" i="1"/>
  <c r="AG282" i="1" s="1"/>
  <c r="AH282" i="1" s="1"/>
  <c r="AF278" i="1"/>
  <c r="AG278" i="1" s="1"/>
  <c r="AH278" i="1" s="1"/>
  <c r="AF131" i="1"/>
  <c r="AG131" i="1" s="1"/>
  <c r="AH131" i="1" s="1"/>
  <c r="AF95" i="1"/>
  <c r="AG95" i="1" s="1"/>
  <c r="AH95" i="1" s="1"/>
  <c r="AF64" i="1"/>
  <c r="AG64" i="1" s="1"/>
  <c r="AH64" i="1" s="1"/>
  <c r="AF48" i="1"/>
  <c r="AG48" i="1" s="1"/>
  <c r="AH48" i="1" s="1"/>
  <c r="AF80" i="1"/>
  <c r="AG80" i="1" s="1"/>
  <c r="AH80" i="1" s="1"/>
  <c r="AF34" i="1"/>
  <c r="AG34" i="1" s="1"/>
  <c r="AH34" i="1" s="1"/>
  <c r="AF42" i="1"/>
  <c r="AG42" i="1" s="1"/>
  <c r="AH42" i="1" s="1"/>
  <c r="AF59" i="1"/>
  <c r="AG59" i="1" s="1"/>
  <c r="AH59" i="1" s="1"/>
  <c r="AF63" i="1"/>
  <c r="AG63" i="1" s="1"/>
  <c r="AH63" i="1" s="1"/>
  <c r="AF68" i="1"/>
  <c r="AG68" i="1" s="1"/>
  <c r="AH68" i="1" s="1"/>
  <c r="AF73" i="1"/>
  <c r="AG73" i="1" s="1"/>
  <c r="AH73" i="1" s="1"/>
  <c r="AF75" i="1"/>
  <c r="AG75" i="1" s="1"/>
  <c r="AH75" i="1" s="1"/>
  <c r="AF86" i="1"/>
  <c r="AG86" i="1" s="1"/>
  <c r="AH86" i="1" s="1"/>
  <c r="AF97" i="1"/>
  <c r="AG97" i="1" s="1"/>
  <c r="AH97" i="1" s="1"/>
  <c r="AF102" i="1"/>
  <c r="AG102" i="1" s="1"/>
  <c r="AH102" i="1" s="1"/>
  <c r="AF103" i="1"/>
  <c r="AG103" i="1" s="1"/>
  <c r="AH103" i="1" s="1"/>
  <c r="AF105" i="1"/>
  <c r="AG105" i="1" s="1"/>
  <c r="AH105" i="1" s="1"/>
  <c r="AF110" i="1"/>
  <c r="AG110" i="1" s="1"/>
  <c r="AH110" i="1" s="1"/>
  <c r="AF119" i="1"/>
  <c r="AG119" i="1" s="1"/>
  <c r="AH119" i="1" s="1"/>
  <c r="AF123" i="1"/>
  <c r="AG123" i="1" s="1"/>
  <c r="AH123" i="1" s="1"/>
  <c r="AF125" i="1"/>
  <c r="AG125" i="1" s="1"/>
  <c r="AH125" i="1" s="1"/>
  <c r="AF128" i="1"/>
  <c r="AG128" i="1" s="1"/>
  <c r="AH128" i="1" s="1"/>
  <c r="AF132" i="1"/>
  <c r="AG132" i="1" s="1"/>
  <c r="AH132" i="1" s="1"/>
  <c r="AF143" i="1"/>
  <c r="AG143" i="1" s="1"/>
  <c r="AH143" i="1" s="1"/>
  <c r="AF146" i="1"/>
  <c r="AG146" i="1" s="1"/>
  <c r="AH146" i="1" s="1"/>
  <c r="AF148" i="1"/>
  <c r="AG148" i="1" s="1"/>
  <c r="AH148" i="1" s="1"/>
  <c r="AF157" i="1"/>
  <c r="AG157" i="1" s="1"/>
  <c r="AH157" i="1" s="1"/>
  <c r="AF167" i="1"/>
  <c r="AG167" i="1" s="1"/>
  <c r="AH167" i="1" s="1"/>
  <c r="AF179" i="1"/>
  <c r="AG179" i="1" s="1"/>
  <c r="AH179" i="1" s="1"/>
  <c r="AF191" i="1"/>
  <c r="AG191" i="1" s="1"/>
  <c r="AH191" i="1" s="1"/>
  <c r="AF193" i="1"/>
  <c r="AG193" i="1" s="1"/>
  <c r="AH193" i="1" s="1"/>
  <c r="AF198" i="1"/>
  <c r="AG198" i="1" s="1"/>
  <c r="AH198" i="1" s="1"/>
  <c r="AF200" i="1"/>
  <c r="AG200" i="1" s="1"/>
  <c r="AH200" i="1" s="1"/>
  <c r="AF203" i="1"/>
  <c r="AG203" i="1" s="1"/>
  <c r="AH203" i="1" s="1"/>
  <c r="AF206" i="1"/>
  <c r="AG206" i="1" s="1"/>
  <c r="AH206" i="1" s="1"/>
  <c r="AF214" i="1"/>
  <c r="AG214" i="1" s="1"/>
  <c r="AH214" i="1" s="1"/>
  <c r="AF217" i="1"/>
  <c r="AG217" i="1" s="1"/>
  <c r="AH217" i="1" s="1"/>
  <c r="AF221" i="1"/>
  <c r="AG221" i="1" s="1"/>
  <c r="AH221" i="1" s="1"/>
  <c r="AF226" i="1"/>
  <c r="AG226" i="1" s="1"/>
  <c r="AH226" i="1" s="1"/>
  <c r="AF229" i="1"/>
  <c r="AG229" i="1" s="1"/>
  <c r="AH229" i="1" s="1"/>
  <c r="AF230" i="1"/>
  <c r="AG230" i="1" s="1"/>
  <c r="AH230" i="1" s="1"/>
  <c r="AF234" i="1"/>
  <c r="AG234" i="1" s="1"/>
  <c r="AH234" i="1" s="1"/>
  <c r="AF236" i="1"/>
  <c r="AG236" i="1" s="1"/>
  <c r="AH236" i="1" s="1"/>
  <c r="AF237" i="1"/>
  <c r="AG237" i="1" s="1"/>
  <c r="AH237" i="1" s="1"/>
  <c r="AF243" i="1"/>
  <c r="AG243" i="1" s="1"/>
  <c r="AH243" i="1" s="1"/>
  <c r="AF259" i="1"/>
  <c r="AG259" i="1" s="1"/>
  <c r="AH259" i="1" s="1"/>
  <c r="AF274" i="1"/>
  <c r="AG274" i="1" s="1"/>
  <c r="AH274" i="1" s="1"/>
  <c r="AF194" i="1"/>
  <c r="AG194" i="1" s="1"/>
  <c r="AH194" i="1" s="1"/>
  <c r="AF70" i="1"/>
  <c r="AG70" i="1" s="1"/>
  <c r="AH70" i="1" s="1"/>
  <c r="AF312" i="1"/>
  <c r="AG312" i="1" s="1"/>
  <c r="AH312" i="1" s="1"/>
  <c r="AF115" i="1"/>
  <c r="AG115" i="1" s="1"/>
  <c r="AH115" i="1" s="1"/>
  <c r="AF98" i="1"/>
  <c r="AG98" i="1" s="1"/>
  <c r="AH98" i="1" s="1"/>
  <c r="AF43" i="1"/>
  <c r="AG43" i="1" s="1"/>
  <c r="AH43" i="1" s="1"/>
  <c r="AF87" i="1"/>
  <c r="AG87" i="1" s="1"/>
  <c r="AH87" i="1" s="1"/>
  <c r="AF20" i="1"/>
  <c r="AG20" i="1" s="1"/>
  <c r="AH20" i="1" s="1"/>
  <c r="AF23" i="1"/>
  <c r="AG23" i="1" s="1"/>
  <c r="AH23" i="1" s="1"/>
  <c r="AF33" i="1"/>
  <c r="AG33" i="1" s="1"/>
  <c r="AH33" i="1" s="1"/>
  <c r="AF35" i="1"/>
  <c r="AG35" i="1" s="1"/>
  <c r="AH35" i="1" s="1"/>
  <c r="AF44" i="1"/>
  <c r="AG44" i="1" s="1"/>
  <c r="AH44" i="1" s="1"/>
  <c r="AF47" i="1"/>
  <c r="AG47" i="1" s="1"/>
  <c r="AH47" i="1" s="1"/>
  <c r="AF60" i="1"/>
  <c r="AG60" i="1" s="1"/>
  <c r="AH60" i="1" s="1"/>
  <c r="AF65" i="1"/>
  <c r="AG65" i="1" s="1"/>
  <c r="AH65" i="1" s="1"/>
  <c r="AF85" i="1"/>
  <c r="AG85" i="1" s="1"/>
  <c r="AH85" i="1" s="1"/>
  <c r="AF88" i="1"/>
  <c r="AG88" i="1" s="1"/>
  <c r="AH88" i="1" s="1"/>
  <c r="AF99" i="1"/>
  <c r="AG99" i="1" s="1"/>
  <c r="AH99" i="1" s="1"/>
  <c r="AF106" i="1"/>
  <c r="AG106" i="1" s="1"/>
  <c r="AH106" i="1" s="1"/>
  <c r="AF124" i="1"/>
  <c r="AG124" i="1" s="1"/>
  <c r="AH124" i="1" s="1"/>
  <c r="AF129" i="1"/>
  <c r="AG129" i="1" s="1"/>
  <c r="AH129" i="1" s="1"/>
  <c r="AF134" i="1"/>
  <c r="AG134" i="1" s="1"/>
  <c r="AH134" i="1" s="1"/>
  <c r="AF144" i="1"/>
  <c r="AG144" i="1" s="1"/>
  <c r="AH144" i="1" s="1"/>
  <c r="AF145" i="1"/>
  <c r="AG145" i="1" s="1"/>
  <c r="AH145" i="1" s="1"/>
  <c r="AF147" i="1"/>
  <c r="AG147" i="1" s="1"/>
  <c r="AH147" i="1" s="1"/>
  <c r="AF158" i="1"/>
  <c r="AG158" i="1" s="1"/>
  <c r="AH158" i="1" s="1"/>
  <c r="AF160" i="1"/>
  <c r="AG160" i="1" s="1"/>
  <c r="AH160" i="1" s="1"/>
  <c r="AF166" i="1"/>
  <c r="AG166" i="1" s="1"/>
  <c r="AH166" i="1" s="1"/>
  <c r="AF169" i="1"/>
  <c r="AG169" i="1" s="1"/>
  <c r="AH169" i="1" s="1"/>
  <c r="AF189" i="1"/>
  <c r="AG189" i="1" s="1"/>
  <c r="AH189" i="1" s="1"/>
  <c r="AF190" i="1"/>
  <c r="AG190" i="1" s="1"/>
  <c r="AH190" i="1" s="1"/>
  <c r="AF192" i="1"/>
  <c r="AG192" i="1" s="1"/>
  <c r="AH192" i="1" s="1"/>
  <c r="AF201" i="1"/>
  <c r="AG201" i="1" s="1"/>
  <c r="AH201" i="1" s="1"/>
  <c r="AF222" i="1"/>
  <c r="AG222" i="1" s="1"/>
  <c r="AH222" i="1" s="1"/>
  <c r="AF228" i="1"/>
  <c r="AG228" i="1" s="1"/>
  <c r="AH228" i="1" s="1"/>
  <c r="AF235" i="1"/>
  <c r="AG235" i="1" s="1"/>
  <c r="AH235" i="1" s="1"/>
  <c r="AF240" i="1"/>
  <c r="AG240" i="1" s="1"/>
  <c r="AH240" i="1" s="1"/>
  <c r="AF244" i="1"/>
  <c r="AG244" i="1" s="1"/>
  <c r="AH244" i="1" s="1"/>
  <c r="AF255" i="1"/>
  <c r="AG255" i="1" s="1"/>
  <c r="AH255" i="1" s="1"/>
  <c r="AF258" i="1"/>
  <c r="AG258" i="1" s="1"/>
  <c r="AH258" i="1" s="1"/>
  <c r="AF271" i="1"/>
  <c r="AG271" i="1" s="1"/>
  <c r="AH271" i="1" s="1"/>
  <c r="AF275" i="1"/>
  <c r="AG275" i="1" s="1"/>
  <c r="AH275" i="1" s="1"/>
  <c r="AF276" i="1"/>
  <c r="AG276" i="1" s="1"/>
  <c r="AH276" i="1" s="1"/>
  <c r="AF280" i="1"/>
  <c r="AG280" i="1" s="1"/>
  <c r="AH280" i="1" s="1"/>
  <c r="AF285" i="1"/>
  <c r="AG285" i="1" s="1"/>
  <c r="AH285" i="1" s="1"/>
  <c r="AF287" i="1"/>
  <c r="AG287" i="1" s="1"/>
  <c r="AH287" i="1" s="1"/>
  <c r="AF289" i="1"/>
  <c r="AG289" i="1" s="1"/>
  <c r="AH289" i="1" s="1"/>
  <c r="AF308" i="1"/>
  <c r="AG308" i="1" s="1"/>
  <c r="AH308" i="1" s="1"/>
  <c r="AF325" i="1"/>
  <c r="AG325" i="1" s="1"/>
  <c r="AH325" i="1" s="1"/>
  <c r="AF326" i="1"/>
  <c r="AG326" i="1" s="1"/>
  <c r="AH326" i="1" s="1"/>
  <c r="AF328" i="1"/>
  <c r="AG328" i="1" s="1"/>
  <c r="AH328" i="1" s="1"/>
  <c r="AF331" i="1"/>
  <c r="AG331" i="1" s="1"/>
  <c r="AH331" i="1" s="1"/>
  <c r="AF336" i="1"/>
  <c r="AG336" i="1" s="1"/>
  <c r="AH336" i="1" s="1"/>
  <c r="AF341" i="1"/>
  <c r="AG341" i="1" s="1"/>
  <c r="AH341" i="1" s="1"/>
  <c r="AF353" i="1"/>
  <c r="AG353" i="1" s="1"/>
  <c r="AH353" i="1" s="1"/>
  <c r="AF358" i="1"/>
  <c r="AG358" i="1" s="1"/>
  <c r="AH358" i="1" s="1"/>
  <c r="AF359" i="1"/>
  <c r="AG359" i="1" s="1"/>
  <c r="AH359" i="1" s="1"/>
  <c r="AF361" i="1"/>
  <c r="AG361" i="1" s="1"/>
  <c r="AH361" i="1" s="1"/>
  <c r="AF364" i="1"/>
  <c r="AG364" i="1" s="1"/>
  <c r="AH364" i="1" s="1"/>
  <c r="AF366" i="1"/>
  <c r="AG366" i="1" s="1"/>
  <c r="AH366" i="1" s="1"/>
  <c r="AF367" i="1"/>
  <c r="AG367" i="1" s="1"/>
  <c r="AH367" i="1" s="1"/>
  <c r="AF373" i="1"/>
  <c r="AG373" i="1" s="1"/>
  <c r="AH373" i="1" s="1"/>
  <c r="AF386" i="1"/>
  <c r="AG386" i="1" s="1"/>
  <c r="AH386" i="1" s="1"/>
  <c r="AF387" i="1"/>
  <c r="AG387" i="1" s="1"/>
  <c r="AH387" i="1" s="1"/>
  <c r="AF391" i="1"/>
  <c r="AG391" i="1" s="1"/>
  <c r="AH391" i="1" s="1"/>
  <c r="AF279" i="1"/>
  <c r="AG279" i="1" s="1"/>
  <c r="AH279" i="1" s="1"/>
  <c r="AF307" i="1"/>
  <c r="AG307" i="1" s="1"/>
  <c r="AH307" i="1" s="1"/>
  <c r="AF311" i="1"/>
  <c r="AG311" i="1" s="1"/>
  <c r="AH311" i="1" s="1"/>
  <c r="AF327" i="1"/>
  <c r="AG327" i="1" s="1"/>
  <c r="AH327" i="1" s="1"/>
  <c r="AF330" i="1"/>
  <c r="AG330" i="1" s="1"/>
  <c r="AH330" i="1" s="1"/>
  <c r="AF350" i="1"/>
  <c r="AG350" i="1" s="1"/>
  <c r="AH350" i="1" s="1"/>
  <c r="AF354" i="1"/>
  <c r="AG354" i="1" s="1"/>
  <c r="AH354" i="1" s="1"/>
  <c r="AF362" i="1"/>
  <c r="AG362" i="1" s="1"/>
  <c r="AH362" i="1" s="1"/>
  <c r="AF365" i="1"/>
  <c r="AG365" i="1" s="1"/>
  <c r="AH365" i="1" s="1"/>
  <c r="AF385" i="1"/>
  <c r="AG385" i="1" s="1"/>
  <c r="AH385" i="1" s="1"/>
  <c r="AF388" i="1"/>
  <c r="AG388" i="1" s="1"/>
  <c r="AH388" i="1" s="1"/>
  <c r="AF411" i="1"/>
  <c r="AG411" i="1" s="1"/>
  <c r="AH411" i="1" s="1"/>
  <c r="AF425" i="1"/>
  <c r="AG425" i="1" s="1"/>
  <c r="AH425" i="1" s="1"/>
  <c r="AF426" i="1"/>
  <c r="AG426" i="1" s="1"/>
  <c r="AH426" i="1" s="1"/>
  <c r="AF428" i="1"/>
  <c r="AG428" i="1" s="1"/>
  <c r="AH428" i="1" s="1"/>
  <c r="AF431" i="1"/>
  <c r="AG431" i="1" s="1"/>
  <c r="AH431" i="1" s="1"/>
  <c r="AF439" i="1"/>
  <c r="AG439" i="1" s="1"/>
  <c r="AH439" i="1" s="1"/>
  <c r="AF440" i="1"/>
  <c r="AG440" i="1" s="1"/>
  <c r="AH440" i="1" s="1"/>
  <c r="AF456" i="1"/>
  <c r="AG456" i="1" s="1"/>
  <c r="AH456" i="1" s="1"/>
  <c r="AF458" i="1"/>
  <c r="AG458" i="1" s="1"/>
  <c r="AH458" i="1" s="1"/>
  <c r="AF507" i="1"/>
  <c r="AG507" i="1" s="1"/>
  <c r="AH507" i="1" s="1"/>
  <c r="AF281" i="1"/>
  <c r="AG281" i="1" s="1"/>
  <c r="AH281" i="1" s="1"/>
  <c r="AF284" i="1"/>
  <c r="AG284" i="1" s="1"/>
  <c r="AH284" i="1" s="1"/>
  <c r="AF288" i="1"/>
  <c r="AG288" i="1" s="1"/>
  <c r="AH288" i="1" s="1"/>
  <c r="AF306" i="1"/>
  <c r="AG306" i="1" s="1"/>
  <c r="AH306" i="1" s="1"/>
  <c r="AF329" i="1"/>
  <c r="AG329" i="1" s="1"/>
  <c r="AH329" i="1" s="1"/>
  <c r="AF332" i="1"/>
  <c r="AG332" i="1" s="1"/>
  <c r="AH332" i="1" s="1"/>
  <c r="AF352" i="1"/>
  <c r="AG352" i="1" s="1"/>
  <c r="AH352" i="1" s="1"/>
  <c r="AF360" i="1"/>
  <c r="AG360" i="1" s="1"/>
  <c r="AH360" i="1" s="1"/>
  <c r="AF363" i="1"/>
  <c r="AG363" i="1" s="1"/>
  <c r="AH363" i="1" s="1"/>
  <c r="AF405" i="1"/>
  <c r="AG405" i="1" s="1"/>
  <c r="AH405" i="1" s="1"/>
  <c r="AF410" i="1"/>
  <c r="AG410" i="1" s="1"/>
  <c r="AH410" i="1" s="1"/>
  <c r="AF418" i="1"/>
  <c r="AG418" i="1" s="1"/>
  <c r="AH418" i="1" s="1"/>
  <c r="AF427" i="1"/>
  <c r="AG427" i="1" s="1"/>
  <c r="AH427" i="1" s="1"/>
  <c r="AF429" i="1"/>
  <c r="AG429" i="1" s="1"/>
  <c r="AH429" i="1" s="1"/>
  <c r="AF430" i="1"/>
  <c r="AG430" i="1" s="1"/>
  <c r="AH430" i="1" s="1"/>
  <c r="AF432" i="1"/>
  <c r="AG432" i="1" s="1"/>
  <c r="AH432" i="1" s="1"/>
  <c r="AF441" i="1"/>
  <c r="AG441" i="1" s="1"/>
  <c r="AH441" i="1" s="1"/>
  <c r="AF455" i="1"/>
  <c r="AG455" i="1" s="1"/>
  <c r="AH455" i="1" s="1"/>
  <c r="AF457" i="1"/>
  <c r="AG457" i="1" s="1"/>
  <c r="AH457" i="1" s="1"/>
  <c r="I10" i="8"/>
  <c r="H14" i="7"/>
  <c r="J17" i="9"/>
  <c r="J59" i="9" s="1"/>
  <c r="H15" i="7"/>
  <c r="H12" i="7"/>
  <c r="H10" i="7"/>
  <c r="G12" i="6"/>
  <c r="K16" i="15"/>
  <c r="K17" i="15"/>
  <c r="K65" i="15"/>
  <c r="I12" i="8"/>
  <c r="I13" i="8"/>
  <c r="F10" i="5"/>
  <c r="G11" i="6"/>
  <c r="K20" i="15"/>
  <c r="K21" i="15"/>
  <c r="K66" i="15" s="1"/>
  <c r="I16" i="8"/>
  <c r="I17" i="8"/>
  <c r="H11" i="7"/>
  <c r="G13" i="6"/>
  <c r="I11" i="8"/>
  <c r="L72" i="16"/>
  <c r="L69" i="16"/>
  <c r="L71" i="16"/>
  <c r="L70" i="16"/>
  <c r="L77" i="16"/>
  <c r="L76" i="16"/>
  <c r="L75" i="16"/>
  <c r="L74" i="16"/>
  <c r="L73" i="16"/>
  <c r="L12" i="16"/>
  <c r="L13" i="16"/>
  <c r="K10" i="15"/>
  <c r="K11" i="15"/>
  <c r="L11" i="16"/>
  <c r="L10" i="16"/>
  <c r="J58" i="9"/>
  <c r="K13" i="15"/>
  <c r="J56" i="9"/>
  <c r="J54" i="9"/>
  <c r="J11" i="9"/>
  <c r="J10" i="9"/>
  <c r="AA109" i="1" l="1"/>
  <c r="O109" i="1" s="1"/>
  <c r="R109" i="1" s="1"/>
  <c r="D6" i="3" s="1"/>
  <c r="C7" i="7" s="1"/>
  <c r="AA110" i="1"/>
  <c r="O110" i="1" s="1"/>
  <c r="R110" i="1" s="1"/>
  <c r="D7" i="3" s="1"/>
  <c r="C8" i="6" s="1"/>
  <c r="AA114" i="1"/>
  <c r="O114" i="1" s="1"/>
  <c r="R114" i="1" s="1"/>
  <c r="D11" i="3" s="1"/>
  <c r="C12" i="5" s="1"/>
  <c r="AG8" i="1"/>
  <c r="AH8" i="1" s="1"/>
  <c r="AA108" i="1"/>
  <c r="O108" i="1" s="1"/>
  <c r="R108" i="1" s="1"/>
  <c r="AA13" i="1"/>
  <c r="O13" i="1" s="1"/>
  <c r="P13" i="1" s="1"/>
  <c r="B10" i="3" s="1"/>
  <c r="A11" i="9" s="1"/>
  <c r="AA66" i="1"/>
  <c r="O66" i="1" s="1"/>
  <c r="Q66" i="1" s="1"/>
  <c r="C13" i="3" s="1"/>
  <c r="B14" i="7" s="1"/>
  <c r="AA112" i="1"/>
  <c r="O112" i="1" s="1"/>
  <c r="R112" i="1" s="1"/>
  <c r="D9" i="3" s="1"/>
  <c r="AA111" i="1"/>
  <c r="O111" i="1" s="1"/>
  <c r="R111" i="1" s="1"/>
  <c r="D8" i="3" s="1"/>
  <c r="AA113" i="1"/>
  <c r="O113" i="1" s="1"/>
  <c r="R113" i="1" s="1"/>
  <c r="D10" i="3" s="1"/>
  <c r="AG22" i="1"/>
  <c r="AH22" i="1" s="1"/>
  <c r="AA65" i="1"/>
  <c r="O65" i="1" s="1"/>
  <c r="Q65" i="1" s="1"/>
  <c r="C12" i="3" s="1"/>
  <c r="AG21" i="1"/>
  <c r="AH21" i="1" s="1"/>
  <c r="AA64" i="1"/>
  <c r="O64" i="1" s="1"/>
  <c r="Q64" i="1" s="1"/>
  <c r="C11" i="3" s="1"/>
  <c r="A12" i="15"/>
  <c r="A12" i="6"/>
  <c r="A12" i="4"/>
  <c r="A12" i="16"/>
  <c r="A12" i="8"/>
  <c r="A12" i="5"/>
  <c r="A12" i="7"/>
  <c r="A12" i="9"/>
  <c r="A11" i="7"/>
  <c r="AA61" i="1"/>
  <c r="O61" i="1" s="1"/>
  <c r="Q61" i="1" s="1"/>
  <c r="C8" i="3" s="1"/>
  <c r="B9" i="9" s="1"/>
  <c r="AG18" i="1"/>
  <c r="AH18" i="1" s="1"/>
  <c r="AA63" i="1"/>
  <c r="O63" i="1" s="1"/>
  <c r="Q63" i="1" s="1"/>
  <c r="C10" i="3" s="1"/>
  <c r="AG13" i="1"/>
  <c r="AH13" i="1" s="1"/>
  <c r="AA62" i="1"/>
  <c r="O62" i="1" s="1"/>
  <c r="Q62" i="1" s="1"/>
  <c r="C9" i="3" s="1"/>
  <c r="AA10" i="1"/>
  <c r="O10" i="1" s="1"/>
  <c r="P10" i="1" s="1"/>
  <c r="B7" i="3" s="1"/>
  <c r="A8" i="15" s="1"/>
  <c r="AA60" i="1"/>
  <c r="O60" i="1" s="1"/>
  <c r="Q60" i="1" s="1"/>
  <c r="C7" i="3" s="1"/>
  <c r="AA58" i="1"/>
  <c r="O58" i="1" s="1"/>
  <c r="Q58" i="1" s="1"/>
  <c r="C5" i="3" s="1"/>
  <c r="K64" i="15"/>
  <c r="AG14" i="1"/>
  <c r="AH14" i="1" s="1"/>
  <c r="AA59" i="1"/>
  <c r="O59" i="1" s="1"/>
  <c r="Q59" i="1" s="1"/>
  <c r="C6" i="3" s="1"/>
  <c r="J57" i="9"/>
  <c r="AG12" i="1"/>
  <c r="AH12" i="1" s="1"/>
  <c r="AA12" i="1"/>
  <c r="O12" i="1" s="1"/>
  <c r="P12" i="1" s="1"/>
  <c r="B9" i="3" s="1"/>
  <c r="AG11" i="1"/>
  <c r="AH11" i="1" s="1"/>
  <c r="AA11" i="1"/>
  <c r="O11" i="1" s="1"/>
  <c r="P11" i="1" s="1"/>
  <c r="B8" i="3" s="1"/>
  <c r="AA9" i="1"/>
  <c r="O9" i="1" s="1"/>
  <c r="P9" i="1" s="1"/>
  <c r="B6" i="3" s="1"/>
  <c r="AG9" i="1"/>
  <c r="AH9" i="1" s="1"/>
  <c r="B5" i="3"/>
  <c r="J55" i="9"/>
  <c r="K69" i="15"/>
  <c r="H42" i="7"/>
  <c r="H40" i="7"/>
  <c r="H41" i="7"/>
  <c r="K68" i="15"/>
  <c r="K67" i="15"/>
  <c r="I46" i="8"/>
  <c r="I47" i="8"/>
  <c r="I45" i="8"/>
  <c r="I48" i="8"/>
  <c r="I49" i="8"/>
  <c r="G35" i="6"/>
  <c r="I50" i="8"/>
  <c r="J53" i="9"/>
  <c r="J52" i="9"/>
  <c r="J51" i="9"/>
  <c r="J50" i="9"/>
  <c r="K63" i="15"/>
  <c r="K62" i="15"/>
  <c r="K61" i="15"/>
  <c r="K60" i="15"/>
  <c r="K59" i="15"/>
  <c r="K58" i="15"/>
  <c r="K57" i="15"/>
  <c r="K56" i="15"/>
  <c r="K55" i="15"/>
  <c r="L68" i="16"/>
  <c r="L64" i="16"/>
  <c r="L66" i="16"/>
  <c r="L65" i="16"/>
  <c r="L67" i="16"/>
  <c r="L63" i="16"/>
  <c r="L59" i="16"/>
  <c r="L61" i="16"/>
  <c r="L58" i="16"/>
  <c r="L60" i="16"/>
  <c r="L62" i="16"/>
  <c r="A11" i="15" l="1"/>
  <c r="B14" i="8"/>
  <c r="A11" i="5"/>
  <c r="B14" i="4"/>
  <c r="C12" i="15"/>
  <c r="B14" i="15"/>
  <c r="C7" i="9"/>
  <c r="C7" i="5"/>
  <c r="B14" i="9"/>
  <c r="B14" i="5"/>
  <c r="C12" i="6"/>
  <c r="C7" i="15"/>
  <c r="A11" i="16"/>
  <c r="B14" i="16"/>
  <c r="A8" i="5"/>
  <c r="B9" i="16"/>
  <c r="C7" i="8"/>
  <c r="A8" i="6"/>
  <c r="A8" i="7"/>
  <c r="A8" i="8"/>
  <c r="B14" i="6"/>
  <c r="C12" i="4"/>
  <c r="C8" i="15"/>
  <c r="A8" i="4"/>
  <c r="A8" i="9"/>
  <c r="A8" i="16"/>
  <c r="C12" i="16"/>
  <c r="A11" i="6"/>
  <c r="A11" i="8"/>
  <c r="A11" i="4"/>
  <c r="C12" i="9"/>
  <c r="C12" i="7"/>
  <c r="C12" i="8"/>
  <c r="C7" i="16"/>
  <c r="C7" i="6"/>
  <c r="C7" i="4"/>
  <c r="Q508" i="1"/>
  <c r="C5" i="1" s="1"/>
  <c r="C61" i="1" s="1"/>
  <c r="C8" i="4"/>
  <c r="C8" i="9"/>
  <c r="C8" i="7"/>
  <c r="C8" i="16"/>
  <c r="C8" i="8"/>
  <c r="C8" i="5"/>
  <c r="C11" i="9"/>
  <c r="C11" i="8"/>
  <c r="C11" i="7"/>
  <c r="C11" i="5"/>
  <c r="C11" i="4"/>
  <c r="C11" i="6"/>
  <c r="C11" i="15"/>
  <c r="C11" i="16"/>
  <c r="C9" i="9"/>
  <c r="C9" i="7"/>
  <c r="C9" i="5"/>
  <c r="C9" i="4"/>
  <c r="C9" i="8"/>
  <c r="C9" i="6"/>
  <c r="C9" i="15"/>
  <c r="C9" i="16"/>
  <c r="C10" i="8"/>
  <c r="C10" i="6"/>
  <c r="C10" i="7"/>
  <c r="C10" i="5"/>
  <c r="C10" i="4"/>
  <c r="C10" i="9"/>
  <c r="C10" i="15"/>
  <c r="C10" i="16"/>
  <c r="D5" i="3"/>
  <c r="R508" i="1"/>
  <c r="D5" i="1" s="1"/>
  <c r="D61" i="1" s="1"/>
  <c r="B9" i="5"/>
  <c r="B13" i="9"/>
  <c r="B13" i="6"/>
  <c r="B13" i="5"/>
  <c r="B13" i="4"/>
  <c r="B13" i="8"/>
  <c r="B13" i="7"/>
  <c r="B13" i="15"/>
  <c r="B13" i="16"/>
  <c r="B12" i="8"/>
  <c r="B12" i="5"/>
  <c r="B12" i="4"/>
  <c r="B12" i="15"/>
  <c r="B12" i="7"/>
  <c r="B12" i="6"/>
  <c r="B12" i="9"/>
  <c r="B12" i="16"/>
  <c r="B9" i="6"/>
  <c r="B9" i="8"/>
  <c r="B9" i="15"/>
  <c r="B9" i="4"/>
  <c r="B9" i="7"/>
  <c r="B11" i="9"/>
  <c r="B11" i="7"/>
  <c r="B11" i="5"/>
  <c r="B11" i="8"/>
  <c r="B11" i="6"/>
  <c r="B11" i="4"/>
  <c r="B11" i="15"/>
  <c r="B11" i="16"/>
  <c r="B10" i="15"/>
  <c r="B10" i="7"/>
  <c r="B10" i="6"/>
  <c r="B10" i="5"/>
  <c r="B10" i="4"/>
  <c r="B10" i="9"/>
  <c r="B10" i="8"/>
  <c r="B10" i="16"/>
  <c r="B8" i="15"/>
  <c r="B8" i="6"/>
  <c r="B8" i="5"/>
  <c r="B8" i="4"/>
  <c r="B8" i="8"/>
  <c r="B8" i="7"/>
  <c r="B8" i="9"/>
  <c r="B8" i="16"/>
  <c r="B7" i="8"/>
  <c r="B7" i="5"/>
  <c r="B7" i="4"/>
  <c r="B7" i="9"/>
  <c r="B7" i="7"/>
  <c r="B7" i="6"/>
  <c r="B7" i="16"/>
  <c r="B7" i="15"/>
  <c r="B6" i="15"/>
  <c r="B6" i="8"/>
  <c r="B6" i="7"/>
  <c r="B6" i="5"/>
  <c r="B6" i="4"/>
  <c r="B6" i="6"/>
  <c r="B6" i="9"/>
  <c r="B6" i="16"/>
  <c r="AH6" i="1"/>
  <c r="AI6" i="1" s="1"/>
  <c r="A10" i="15"/>
  <c r="A10" i="8"/>
  <c r="A10" i="6"/>
  <c r="A10" i="4"/>
  <c r="A10" i="16"/>
  <c r="A10" i="5"/>
  <c r="A10" i="7"/>
  <c r="A10" i="9"/>
  <c r="P508" i="1"/>
  <c r="B5" i="1" s="1"/>
  <c r="B61" i="1" s="1"/>
  <c r="F60" i="1" s="1"/>
  <c r="H60" i="1" s="1"/>
  <c r="A9" i="8"/>
  <c r="A9" i="6"/>
  <c r="A9" i="4"/>
  <c r="A9" i="9"/>
  <c r="A9" i="7"/>
  <c r="A9" i="5"/>
  <c r="A9" i="16"/>
  <c r="A9" i="15"/>
  <c r="A6" i="16"/>
  <c r="A6" i="9"/>
  <c r="A6" i="6"/>
  <c r="A6" i="4"/>
  <c r="A6" i="7"/>
  <c r="A6" i="15"/>
  <c r="A6" i="5"/>
  <c r="A6" i="8"/>
  <c r="A7" i="9"/>
  <c r="A7" i="8"/>
  <c r="A7" i="6"/>
  <c r="A7" i="4"/>
  <c r="A7" i="7"/>
  <c r="A7" i="5"/>
  <c r="A7" i="16"/>
  <c r="A7" i="15"/>
  <c r="C6" i="15" l="1"/>
  <c r="C6" i="6"/>
  <c r="C6" i="7"/>
  <c r="H3" i="7" s="1"/>
  <c r="C6" i="5"/>
  <c r="F3" i="5" s="1"/>
  <c r="C6" i="4"/>
  <c r="C6" i="9"/>
  <c r="J3" i="9" s="1"/>
  <c r="C6" i="8"/>
  <c r="I3" i="8" s="1"/>
  <c r="C6" i="16"/>
  <c r="L3" i="16" s="1"/>
  <c r="G3" i="2"/>
  <c r="D15" i="2" s="1"/>
  <c r="J7" i="9"/>
  <c r="J6" i="9"/>
  <c r="E6" i="4"/>
  <c r="E7" i="4"/>
  <c r="H6" i="7"/>
  <c r="H7" i="7"/>
  <c r="K6" i="15"/>
  <c r="K7" i="15"/>
  <c r="L7" i="16"/>
  <c r="L6" i="16"/>
  <c r="G7" i="6"/>
  <c r="G6" i="6"/>
  <c r="F6" i="5"/>
  <c r="F7" i="5"/>
  <c r="I7" i="8"/>
  <c r="I6" i="8"/>
  <c r="F4" i="5"/>
  <c r="F5" i="5"/>
  <c r="H4" i="7"/>
  <c r="H5" i="7"/>
  <c r="G3" i="6"/>
  <c r="G4" i="6"/>
  <c r="G5" i="6"/>
  <c r="L4" i="16"/>
  <c r="L5" i="16"/>
  <c r="G17" i="2"/>
  <c r="I4" i="8"/>
  <c r="I5" i="8"/>
  <c r="K5" i="15"/>
  <c r="K3" i="15"/>
  <c r="K4" i="15"/>
  <c r="E5" i="4"/>
  <c r="E4" i="4"/>
  <c r="E3" i="4"/>
  <c r="J4" i="9"/>
  <c r="J5" i="9"/>
  <c r="D16" i="2" l="1"/>
  <c r="G14" i="2"/>
  <c r="I9" i="8"/>
  <c r="I36" i="8" s="1"/>
  <c r="I8" i="8"/>
  <c r="E9" i="4"/>
  <c r="E37" i="4" s="1"/>
  <c r="E8" i="4"/>
  <c r="H8" i="7"/>
  <c r="H9" i="7"/>
  <c r="K8" i="15"/>
  <c r="M35" i="15" s="1"/>
  <c r="K9" i="15"/>
  <c r="K35" i="15" s="1"/>
  <c r="L8" i="16"/>
  <c r="L9" i="16"/>
  <c r="L43" i="16" s="1"/>
  <c r="J9" i="9"/>
  <c r="J8" i="9"/>
  <c r="L47" i="9" s="1"/>
  <c r="F8" i="5"/>
  <c r="F9" i="5"/>
  <c r="F29" i="5" s="1"/>
  <c r="G9" i="6"/>
  <c r="G48" i="6" s="1"/>
  <c r="G8" i="6"/>
  <c r="I39" i="8"/>
  <c r="I40" i="8"/>
  <c r="I37" i="8"/>
  <c r="I38" i="8"/>
  <c r="G32" i="6"/>
  <c r="G31" i="6"/>
  <c r="L49" i="16"/>
  <c r="L47" i="16"/>
  <c r="L44" i="16"/>
  <c r="L48" i="16"/>
  <c r="L50" i="16"/>
  <c r="L45" i="16"/>
  <c r="L46" i="16"/>
  <c r="J42" i="9"/>
  <c r="J43" i="9"/>
  <c r="J41" i="9"/>
  <c r="J39" i="9"/>
  <c r="J44" i="9"/>
  <c r="J40" i="9"/>
  <c r="F28" i="5"/>
  <c r="F27" i="5"/>
  <c r="K43" i="15"/>
  <c r="K45" i="15"/>
  <c r="K47" i="15"/>
  <c r="K44" i="15"/>
  <c r="K46" i="15"/>
  <c r="K48" i="15"/>
  <c r="H33" i="7"/>
  <c r="H35" i="7"/>
  <c r="H36" i="7"/>
  <c r="H34" i="7"/>
  <c r="J77" i="9"/>
  <c r="J73" i="9"/>
  <c r="J37" i="9"/>
  <c r="J35" i="9"/>
  <c r="J76" i="9"/>
  <c r="J74" i="9"/>
  <c r="J72" i="9"/>
  <c r="J38" i="9"/>
  <c r="J36" i="9"/>
  <c r="J34" i="9"/>
  <c r="J32" i="9"/>
  <c r="J75" i="9"/>
  <c r="J71" i="9"/>
  <c r="J33" i="9"/>
  <c r="K41" i="15"/>
  <c r="K85" i="15"/>
  <c r="K83" i="15"/>
  <c r="K40" i="15"/>
  <c r="K38" i="15"/>
  <c r="K36" i="15"/>
  <c r="K34" i="15"/>
  <c r="K87" i="15"/>
  <c r="K86" i="15"/>
  <c r="K84" i="15"/>
  <c r="K82" i="15"/>
  <c r="K80" i="15"/>
  <c r="K39" i="15"/>
  <c r="K37" i="15"/>
  <c r="I34" i="8"/>
  <c r="I30" i="8"/>
  <c r="I62" i="8"/>
  <c r="I63" i="8"/>
  <c r="I66" i="8"/>
  <c r="I33" i="8"/>
  <c r="I64" i="8"/>
  <c r="I67" i="8"/>
  <c r="I65" i="8"/>
  <c r="I35" i="8"/>
  <c r="I32" i="8"/>
  <c r="L76" i="9"/>
  <c r="L74" i="9"/>
  <c r="L72" i="9"/>
  <c r="L59" i="9"/>
  <c r="L57" i="9"/>
  <c r="L55" i="9"/>
  <c r="L53" i="9"/>
  <c r="L51" i="9"/>
  <c r="L49" i="9"/>
  <c r="L43" i="9"/>
  <c r="L41" i="9"/>
  <c r="L37" i="9"/>
  <c r="L35" i="9"/>
  <c r="L33" i="9"/>
  <c r="L77" i="9"/>
  <c r="L75" i="9"/>
  <c r="L73" i="9"/>
  <c r="L71" i="9"/>
  <c r="L58" i="9"/>
  <c r="L56" i="9"/>
  <c r="L54" i="9"/>
  <c r="L52" i="9"/>
  <c r="L50" i="9"/>
  <c r="L48" i="9"/>
  <c r="L44" i="9"/>
  <c r="L42" i="9"/>
  <c r="L40" i="9"/>
  <c r="L38" i="9"/>
  <c r="L36" i="9"/>
  <c r="L34" i="9"/>
  <c r="L32" i="9"/>
  <c r="G23" i="4"/>
  <c r="G24" i="4"/>
  <c r="G36" i="4"/>
  <c r="G22" i="4"/>
  <c r="G37" i="4"/>
  <c r="E23" i="4"/>
  <c r="E36" i="4"/>
  <c r="E22" i="4"/>
  <c r="M86" i="15"/>
  <c r="M84" i="15"/>
  <c r="M82" i="15"/>
  <c r="M80" i="15"/>
  <c r="M36" i="15"/>
  <c r="M40" i="15"/>
  <c r="M45" i="15"/>
  <c r="M50" i="15"/>
  <c r="M55" i="15"/>
  <c r="M60" i="15"/>
  <c r="M65" i="15"/>
  <c r="M54" i="15"/>
  <c r="M68" i="15"/>
  <c r="M39" i="15"/>
  <c r="M44" i="15"/>
  <c r="M49" i="15"/>
  <c r="M58" i="15"/>
  <c r="M64" i="15"/>
  <c r="M48" i="15"/>
  <c r="M66" i="15"/>
  <c r="M87" i="15"/>
  <c r="M85" i="15"/>
  <c r="M83" i="15"/>
  <c r="M34" i="15"/>
  <c r="M38" i="15"/>
  <c r="M43" i="15"/>
  <c r="M47" i="15"/>
  <c r="M52" i="15"/>
  <c r="M57" i="15"/>
  <c r="M62" i="15"/>
  <c r="M41" i="15"/>
  <c r="M63" i="15"/>
  <c r="M69" i="15"/>
  <c r="M37" i="15"/>
  <c r="M46" i="15"/>
  <c r="M51" i="15"/>
  <c r="M56" i="15"/>
  <c r="M61" i="15"/>
  <c r="M67" i="15"/>
  <c r="M59" i="15"/>
  <c r="K34" i="8"/>
  <c r="K32" i="8"/>
  <c r="K30" i="8"/>
  <c r="K48" i="8"/>
  <c r="K44" i="8"/>
  <c r="K40" i="8"/>
  <c r="K36" i="8"/>
  <c r="K64" i="8"/>
  <c r="K49" i="8"/>
  <c r="K45" i="8"/>
  <c r="K41" i="8"/>
  <c r="K37" i="8"/>
  <c r="K65" i="8"/>
  <c r="K35" i="8"/>
  <c r="K33" i="8"/>
  <c r="K31" i="8"/>
  <c r="K50" i="8"/>
  <c r="K46" i="8"/>
  <c r="K42" i="8"/>
  <c r="K38" i="8"/>
  <c r="K66" i="8"/>
  <c r="K62" i="8"/>
  <c r="K47" i="8"/>
  <c r="K43" i="8"/>
  <c r="K39" i="8"/>
  <c r="K67" i="8"/>
  <c r="K63" i="8"/>
  <c r="N90" i="16"/>
  <c r="N92" i="16"/>
  <c r="N94" i="16"/>
  <c r="N96" i="16"/>
  <c r="N77" i="16"/>
  <c r="N63" i="16"/>
  <c r="N78" i="16"/>
  <c r="N75" i="16"/>
  <c r="N37" i="16"/>
  <c r="N41" i="16"/>
  <c r="N46" i="16"/>
  <c r="N51" i="16"/>
  <c r="N55" i="16"/>
  <c r="N60" i="16"/>
  <c r="N65" i="16"/>
  <c r="N70" i="16"/>
  <c r="N76" i="16"/>
  <c r="N68" i="16"/>
  <c r="N36" i="16"/>
  <c r="N40" i="16"/>
  <c r="N45" i="16"/>
  <c r="N49" i="16"/>
  <c r="N59" i="16"/>
  <c r="N64" i="16"/>
  <c r="N74" i="16"/>
  <c r="N89" i="16"/>
  <c r="N91" i="16"/>
  <c r="N93" i="16"/>
  <c r="N95" i="16"/>
  <c r="N97" i="16"/>
  <c r="N72" i="16"/>
  <c r="N50" i="16"/>
  <c r="N57" i="16"/>
  <c r="N35" i="16"/>
  <c r="N39" i="16"/>
  <c r="N44" i="16"/>
  <c r="N48" i="16"/>
  <c r="N53" i="16"/>
  <c r="N58" i="16"/>
  <c r="N62" i="16"/>
  <c r="N67" i="16"/>
  <c r="N73" i="16"/>
  <c r="N42" i="16"/>
  <c r="N34" i="16"/>
  <c r="N38" i="16"/>
  <c r="N43" i="16"/>
  <c r="N47" i="16"/>
  <c r="N52" i="16"/>
  <c r="N56" i="16"/>
  <c r="N61" i="16"/>
  <c r="N66" i="16"/>
  <c r="N71" i="16"/>
  <c r="N54" i="16"/>
  <c r="N69" i="16"/>
  <c r="G50" i="6"/>
  <c r="G29" i="6"/>
  <c r="G49" i="6"/>
  <c r="G28" i="6"/>
  <c r="G47" i="6"/>
  <c r="G26" i="6"/>
  <c r="I32" i="6"/>
  <c r="I28" i="6"/>
  <c r="I50" i="6"/>
  <c r="I35" i="6"/>
  <c r="I31" i="6"/>
  <c r="I27" i="6"/>
  <c r="I47" i="6"/>
  <c r="I34" i="6"/>
  <c r="I30" i="6"/>
  <c r="I26" i="6"/>
  <c r="I48" i="6"/>
  <c r="I33" i="6"/>
  <c r="I29" i="6"/>
  <c r="I49" i="6"/>
  <c r="F26" i="5"/>
  <c r="F43" i="5"/>
  <c r="F25" i="5"/>
  <c r="F42" i="5"/>
  <c r="F24" i="5"/>
  <c r="F41" i="5"/>
  <c r="L97" i="16"/>
  <c r="L38" i="16"/>
  <c r="L93" i="16"/>
  <c r="L39" i="16"/>
  <c r="L94" i="16"/>
  <c r="L42" i="16"/>
  <c r="L36" i="16"/>
  <c r="L40" i="16"/>
  <c r="L91" i="16"/>
  <c r="L95" i="16"/>
  <c r="L37" i="16"/>
  <c r="L41" i="16"/>
  <c r="L92" i="16"/>
  <c r="L96" i="16"/>
  <c r="L34" i="16"/>
  <c r="L89" i="16"/>
  <c r="L35" i="16"/>
  <c r="L90" i="16"/>
  <c r="H56" i="7"/>
  <c r="H31" i="7"/>
  <c r="H57" i="7"/>
  <c r="H32" i="7"/>
  <c r="H28" i="7"/>
  <c r="H58" i="7"/>
  <c r="H54" i="7"/>
  <c r="H29" i="7"/>
  <c r="H55" i="7"/>
  <c r="H30" i="7"/>
  <c r="J40" i="7"/>
  <c r="J28" i="7"/>
  <c r="J33" i="7"/>
  <c r="J36" i="7"/>
  <c r="J56" i="7"/>
  <c r="J29" i="7"/>
  <c r="J42" i="7"/>
  <c r="J31" i="7"/>
  <c r="J39" i="7"/>
  <c r="J58" i="7"/>
  <c r="J34" i="7"/>
  <c r="J41" i="7"/>
  <c r="J55" i="7"/>
  <c r="J32" i="7"/>
  <c r="J37" i="7"/>
  <c r="J57" i="7"/>
  <c r="J38" i="7"/>
  <c r="J35" i="7"/>
  <c r="J54" i="7"/>
  <c r="J30" i="7"/>
  <c r="H29" i="5"/>
  <c r="H27" i="5"/>
  <c r="H28" i="5"/>
  <c r="H42" i="5"/>
  <c r="H24" i="5"/>
  <c r="H43" i="5"/>
  <c r="H41" i="5"/>
  <c r="H25" i="5"/>
  <c r="H26" i="5"/>
  <c r="L46" i="9" l="1"/>
  <c r="L45" i="9"/>
  <c r="E24" i="4"/>
  <c r="M81" i="15"/>
  <c r="M53" i="15"/>
  <c r="L39" i="9"/>
  <c r="M42" i="15"/>
  <c r="I31" i="8"/>
  <c r="G30" i="6"/>
  <c r="K81" i="15"/>
  <c r="G27" i="6"/>
  <c r="K42" i="15"/>
  <c r="L57" i="16"/>
  <c r="L54" i="16"/>
  <c r="L51" i="16"/>
  <c r="L55" i="16"/>
  <c r="L56" i="16"/>
  <c r="L52" i="16"/>
  <c r="L53" i="16"/>
  <c r="I43" i="8"/>
  <c r="I44" i="8"/>
  <c r="I42" i="8"/>
  <c r="I41" i="8"/>
  <c r="G34" i="6"/>
  <c r="G33" i="6"/>
  <c r="J48" i="9"/>
  <c r="J46" i="9"/>
  <c r="J49" i="9"/>
  <c r="J47" i="9"/>
  <c r="J45" i="9"/>
  <c r="K53" i="15"/>
  <c r="K51" i="15"/>
  <c r="K50" i="15"/>
  <c r="K52" i="15"/>
  <c r="K54" i="15"/>
  <c r="K49" i="15"/>
  <c r="H38" i="7"/>
  <c r="H37" i="7"/>
  <c r="H39" i="7"/>
</calcChain>
</file>

<file path=xl/comments1.xml><?xml version="1.0" encoding="utf-8"?>
<comments xmlns="http://schemas.openxmlformats.org/spreadsheetml/2006/main">
  <authors>
    <author>Gilles</author>
  </authors>
  <commentList>
    <comment ref="D60" authorId="0" shapeId="0">
      <text>
        <r>
          <rPr>
            <b/>
            <sz val="8"/>
            <color indexed="81"/>
            <rFont val="Tahoma"/>
            <family val="2"/>
          </rPr>
          <t>N = somme(B36:K36)</t>
        </r>
      </text>
    </comment>
    <comment ref="F60" authorId="0" shapeId="0">
      <text>
        <r>
          <rPr>
            <b/>
            <sz val="8"/>
            <color indexed="81"/>
            <rFont val="Tahoma"/>
            <family val="2"/>
          </rPr>
          <t>H sans ex-aequos</t>
        </r>
      </text>
    </comment>
    <comment ref="H60" authorId="0" shapeId="0">
      <text>
        <r>
          <rPr>
            <b/>
            <sz val="8"/>
            <color indexed="81"/>
            <rFont val="Tahoma"/>
            <family val="2"/>
          </rPr>
          <t>H avec correction pour ex-aequos.
Identiques si pas d'ex-aequos.</t>
        </r>
      </text>
    </comment>
  </commentList>
</comments>
</file>

<file path=xl/sharedStrings.xml><?xml version="1.0" encoding="utf-8"?>
<sst xmlns="http://schemas.openxmlformats.org/spreadsheetml/2006/main" count="1109" uniqueCount="302">
  <si>
    <t>Test de Kruskal-Wallis : comparaison de k séries indépendantes.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</si>
  <si>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</si>
  <si>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</si>
  <si>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</si>
  <si>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</si>
  <si>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</si>
  <si>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</si>
  <si>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</si>
  <si>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</si>
  <si>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</si>
  <si>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</si>
  <si>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résultats :</t>
  </si>
  <si>
    <t>rang</t>
  </si>
  <si>
    <t>rg série</t>
  </si>
  <si>
    <t>nombre</t>
  </si>
  <si>
    <t>val.</t>
  </si>
  <si>
    <t>i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</si>
  <si>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</si>
  <si>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</si>
  <si>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</si>
  <si>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</si>
  <si>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</si>
  <si>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</si>
  <si>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</si>
  <si>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</si>
  <si>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</si>
  <si>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</si>
  <si>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A1+...+Ak</t>
  </si>
  <si>
    <t>éch.</t>
  </si>
  <si>
    <t>utile</t>
  </si>
  <si>
    <t>réel</t>
  </si>
  <si>
    <t>de rang</t>
  </si>
  <si>
    <t>cons.</t>
  </si>
  <si>
    <t>pour</t>
  </si>
  <si>
    <t>nb de rg égaux</t>
  </si>
  <si>
    <t>taille :</t>
  </si>
  <si>
    <t>n1</t>
  </si>
  <si>
    <t>n2</t>
  </si>
  <si>
    <t>n3</t>
  </si>
  <si>
    <t>n4</t>
  </si>
  <si>
    <t>n5</t>
  </si>
  <si>
    <t>n6</t>
  </si>
  <si>
    <t>n7</t>
  </si>
  <si>
    <t>n8</t>
  </si>
  <si>
    <t>n9</t>
  </si>
  <si>
    <t>n10</t>
  </si>
  <si>
    <t>pour le calcul de H :</t>
  </si>
  <si>
    <t>(ri^2)/ni =</t>
  </si>
  <si>
    <t>N =</t>
  </si>
  <si>
    <t>H observé =</t>
  </si>
  <si>
    <t>nb. d' échantillons :</t>
  </si>
  <si>
    <t>d.d.l. =</t>
  </si>
  <si>
    <t>pour alpha =</t>
  </si>
  <si>
    <t xml:space="preserve">Hypothèses du test d'égalité </t>
  </si>
  <si>
    <t>H0 : les échantillons ont la même distribution</t>
  </si>
  <si>
    <t>des distributions des k  échantillons :</t>
  </si>
  <si>
    <t>H1 : les échantillons ont des distributions distinctes</t>
  </si>
  <si>
    <t>le seuil à alpha =</t>
  </si>
  <si>
    <t>est</t>
  </si>
  <si>
    <t>q(alpha)=</t>
  </si>
  <si>
    <t>règle de décision au risque alpha :</t>
  </si>
  <si>
    <t xml:space="preserve">       conclusion :</t>
  </si>
  <si>
    <t>degré de signification (par la loi du Chi-2) :</t>
  </si>
  <si>
    <t>alpha s =</t>
  </si>
  <si>
    <t>---- Echantillons indépendants ----</t>
  </si>
  <si>
    <t>alpha</t>
  </si>
  <si>
    <t>Bidirect.</t>
  </si>
  <si>
    <t>ncp</t>
  </si>
  <si>
    <t>Unidirect.</t>
  </si>
  <si>
    <t>Bidirectionnel</t>
  </si>
  <si>
    <t>Unidirectionnel</t>
  </si>
  <si>
    <t>alpha =</t>
  </si>
  <si>
    <r>
      <t>Remarque</t>
    </r>
    <r>
      <rPr>
        <sz val="10"/>
        <rFont val="Arial"/>
        <family val="2"/>
      </rPr>
      <t xml:space="preserve"> :</t>
    </r>
  </si>
  <si>
    <t xml:space="preserve"> les échantillons doivent tous</t>
  </si>
  <si>
    <t xml:space="preserve">Effectif total = </t>
  </si>
  <si>
    <t>n1 =</t>
  </si>
  <si>
    <t>Ech.1</t>
  </si>
  <si>
    <t>Ech. 2</t>
  </si>
  <si>
    <t>Ech. 3</t>
  </si>
  <si>
    <t>Moy rgs 1 =</t>
  </si>
  <si>
    <t>n2 =</t>
  </si>
  <si>
    <t>Moy rgs 2 =</t>
  </si>
  <si>
    <t>n3 =</t>
  </si>
  <si>
    <t>Moy rgs 3 =</t>
  </si>
  <si>
    <t>Choix n° =&gt;</t>
  </si>
  <si>
    <t>Votre choix :</t>
  </si>
  <si>
    <t>z =</t>
  </si>
  <si>
    <t>Différences</t>
  </si>
  <si>
    <t>Valeurs</t>
  </si>
  <si>
    <t>Ech 1-Ech 2 =</t>
  </si>
  <si>
    <t>valeur =</t>
  </si>
  <si>
    <t>Les différences supérieures</t>
  </si>
  <si>
    <t>Ech 1-Ech 3 =</t>
  </si>
  <si>
    <t>Ech 2-Ech 3 =</t>
  </si>
  <si>
    <t>sont significatives au seuil choisi</t>
  </si>
  <si>
    <t>Choix n° :</t>
  </si>
  <si>
    <t xml:space="preserve">z = </t>
  </si>
  <si>
    <t>Contr - Ech 2 =</t>
  </si>
  <si>
    <t>Contr - Ech 3 =</t>
  </si>
  <si>
    <t>Ech. 4</t>
  </si>
  <si>
    <t>n4 =</t>
  </si>
  <si>
    <t>Moy rgs 4 =</t>
  </si>
  <si>
    <t>Ech 1-Ech 4 =</t>
  </si>
  <si>
    <t>significatives au seuil choisi</t>
  </si>
  <si>
    <t>Ech 2-Ech 4 =</t>
  </si>
  <si>
    <t>Ech 3-Ech 4 =</t>
  </si>
  <si>
    <t>Contr - Ech 4 =</t>
  </si>
  <si>
    <t xml:space="preserve">Rangs utiles pour les comparaisons 2 à 2 ( 8 échantillons au plus !) </t>
  </si>
  <si>
    <t>Placez vous dans la feuille correspondant au nombre d'échantillons figurant dans la feuille Données</t>
  </si>
  <si>
    <t>Ech. 5</t>
  </si>
  <si>
    <t>n5 =</t>
  </si>
  <si>
    <t>Moy rgs 5 =</t>
  </si>
  <si>
    <t>Ech 1-Ech 5 =</t>
  </si>
  <si>
    <t>Ech 2-Ech 5 =</t>
  </si>
  <si>
    <t>Ech 3-Ech 5 =</t>
  </si>
  <si>
    <t>Ech 4-Ech 5 =</t>
  </si>
  <si>
    <t>Contr - Ech 5 =</t>
  </si>
  <si>
    <t>Ech 6</t>
  </si>
  <si>
    <t>n6 =</t>
  </si>
  <si>
    <t>Moy rgs 6 =</t>
  </si>
  <si>
    <t>Ech 1-Ech 6 =</t>
  </si>
  <si>
    <t>Ech 2-Ech 6 =</t>
  </si>
  <si>
    <t>Ech 3-Ech 6 =</t>
  </si>
  <si>
    <t>Ech 4-Ech 6 =</t>
  </si>
  <si>
    <t>Ech 5-Ech 6 =</t>
  </si>
  <si>
    <t>Contr - Ech 6 =</t>
  </si>
  <si>
    <t>Ech 7</t>
  </si>
  <si>
    <t>n7 =</t>
  </si>
  <si>
    <t>Moy rgs 7 =</t>
  </si>
  <si>
    <t>Ech 1-Ech 7 =</t>
  </si>
  <si>
    <t>Ech 2-Ech 7 =</t>
  </si>
  <si>
    <t>Ech 3-Ech 7 =</t>
  </si>
  <si>
    <t>Ech 4-Ech 7 =</t>
  </si>
  <si>
    <t>Ech 5-Ech 7 =</t>
  </si>
  <si>
    <t>Ech 6-Ech 7 =</t>
  </si>
  <si>
    <t>Contr - Ech 7 =</t>
  </si>
  <si>
    <t xml:space="preserve"> les échantillons doivent</t>
  </si>
  <si>
    <t>Ech.2</t>
  </si>
  <si>
    <t>Ech.3</t>
  </si>
  <si>
    <t>Ech.4</t>
  </si>
  <si>
    <t>Ech.5</t>
  </si>
  <si>
    <t>Ech.6</t>
  </si>
  <si>
    <t>Ech.7</t>
  </si>
  <si>
    <t>Ech.8</t>
  </si>
  <si>
    <t>n8 =</t>
  </si>
  <si>
    <t>Moy rgs 8 =</t>
  </si>
  <si>
    <t>Ech 1-Ech 8 =</t>
  </si>
  <si>
    <t>Ech 2-Ech 8 =</t>
  </si>
  <si>
    <t>Ech 3-Ech 8 =</t>
  </si>
  <si>
    <t>Ech 4-Ech 8 =</t>
  </si>
  <si>
    <t>Ech 5-Ech 8 =</t>
  </si>
  <si>
    <t>Ech 6-Ech 8 =</t>
  </si>
  <si>
    <t>Ech 7-Ech 8 =</t>
  </si>
  <si>
    <t>Contr - Ech 8 =</t>
  </si>
  <si>
    <t>Pour réaliser des comparaisons 2 à 2</t>
  </si>
  <si>
    <t>S. Siegel &amp; Castellan N.J.</t>
  </si>
  <si>
    <t>Non parametric statistics for the behavioral sciences</t>
  </si>
  <si>
    <t>McGraw-Hill, New York, 1988</t>
  </si>
  <si>
    <t xml:space="preserve">in : </t>
  </si>
  <si>
    <t>P. Georgin et M. Gouet</t>
  </si>
  <si>
    <t xml:space="preserve">d'après : </t>
  </si>
  <si>
    <t>Statistiques avec Excel 2000.</t>
  </si>
  <si>
    <t>L'utilitaire de comparaisons multiples est réalisé par G. Le Pape</t>
  </si>
  <si>
    <t>Eyrolles, Paris, 2000. 338 p.</t>
  </si>
  <si>
    <r>
      <t>ATTENTION</t>
    </r>
    <r>
      <rPr>
        <sz val="10"/>
        <rFont val="Arial"/>
        <family val="2"/>
      </rPr>
      <t xml:space="preserve"> : </t>
    </r>
    <r>
      <rPr>
        <b/>
        <sz val="10"/>
        <rFont val="Arial"/>
        <family val="2"/>
      </rPr>
      <t>seule la feuille correspondant au nombre d'échantillons placés dans les données est valide !</t>
    </r>
  </si>
  <si>
    <t>Choisissez soit "Toutes les comparaisons" (1) soit seulement les "comparaisons au témoin" (2)
N.B. S'il y a un groupe contrôle, il doit être en éch.1 dans les données
- Les échantillons ne sont pas nécessairement de même taille -</t>
  </si>
  <si>
    <t>Rangs des valeurs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</si>
  <si>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verte i 27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</si>
  <si>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verte i 59</t>
    </r>
  </si>
  <si>
    <t>Test de Kruskal-Wallis : choisissez un seuil de risque en B7</t>
  </si>
  <si>
    <t>Comparaisons 2 à 2 non paramétriques</t>
  </si>
  <si>
    <t>pour échantillons indépendants</t>
  </si>
  <si>
    <t>données:</t>
  </si>
  <si>
    <t>ATTENTION : pas de valeur nulle dans les données. Remplacer éventuellement par 0.01</t>
  </si>
  <si>
    <t>Q3</t>
  </si>
  <si>
    <t>Ech.9</t>
  </si>
  <si>
    <t>n9 =</t>
  </si>
  <si>
    <t>Moy rgs 9 =</t>
  </si>
  <si>
    <t>Ech 1-Ech 9 =</t>
  </si>
  <si>
    <t>Ech 2-Ech 9 =</t>
  </si>
  <si>
    <t>Ech 3-Ech 9 =</t>
  </si>
  <si>
    <t>Ech 4-Ech 9 =</t>
  </si>
  <si>
    <t>Ech 5-Ech 9 =</t>
  </si>
  <si>
    <t>Ech 6-Ech 9 =</t>
  </si>
  <si>
    <t>Ech 7-Ech 9 =</t>
  </si>
  <si>
    <t>Ech 8-Ech 9 =</t>
  </si>
  <si>
    <t>Contr - Ech 9 =</t>
  </si>
  <si>
    <t>Ech.10</t>
  </si>
  <si>
    <t>n10 =</t>
  </si>
  <si>
    <t>Moy rgs 10 =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</si>
  <si>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verte L 31</t>
    </r>
  </si>
  <si>
    <t>Ech 1-Ech 10 =</t>
  </si>
  <si>
    <t>Ech 2-Ech 10 =</t>
  </si>
  <si>
    <t>Ech 3-Ech 10 =</t>
  </si>
  <si>
    <t>Ech 4-Ech 10 =</t>
  </si>
  <si>
    <t>Ech 5-Ech 10 =</t>
  </si>
  <si>
    <t>Ech 6-Ech 10 =</t>
  </si>
  <si>
    <t>Ech 7-Ech 10 =</t>
  </si>
  <si>
    <t>Ech 8-Ech 10 =</t>
  </si>
  <si>
    <t>Ech 9-Ech 10 =</t>
  </si>
  <si>
    <t>Contr - Ech 10 =</t>
  </si>
  <si>
    <t>La seule opération à effectuer dans les feuilles suivantes est le choix du seuil de risque</t>
  </si>
  <si>
    <t>ou égales à 'valeur' sont</t>
  </si>
  <si>
    <t>ou égales à 'valeur'</t>
  </si>
  <si>
    <t>L'utilitaire du test de Kruskal &amp; Wallis est de P. Georgin et M. Gouet</t>
  </si>
  <si>
    <t>nb ex-aequos</t>
  </si>
  <si>
    <t>t^3 - t</t>
  </si>
  <si>
    <t>somme(t^3-t)</t>
  </si>
  <si>
    <t>Correction</t>
  </si>
  <si>
    <t>à l'aide du logiciel R</t>
  </si>
  <si>
    <t>Lots</t>
  </si>
  <si>
    <t>Mesures</t>
  </si>
  <si>
    <t>A</t>
  </si>
  <si>
    <t>B</t>
  </si>
  <si>
    <t>…</t>
  </si>
  <si>
    <t>C</t>
  </si>
  <si>
    <t>D</t>
  </si>
  <si>
    <t>Exemple 1 : toutes les comparaisons deux à deux avec données "D1"</t>
  </si>
  <si>
    <t>nparcomp ( Mesures ~ Lots, asy.method = "normal", type = "Tukey", data = D1)</t>
  </si>
  <si>
    <r>
      <t>Commande</t>
    </r>
    <r>
      <rPr>
        <sz val="10"/>
        <rFont val="Arial"/>
        <family val="2"/>
      </rPr>
      <t xml:space="preserve"> ( exemple)</t>
    </r>
  </si>
  <si>
    <t>nparcomp ( Mesures ~ Lots, asy.method = "normal", type = "Dunnet", control = "A", data = D1)</t>
  </si>
  <si>
    <t>Exemple 2 : comparaisons au lot A (= témoin) seules avec données "D1"</t>
  </si>
  <si>
    <t>N.B. Cette fonction de R utilisant une méthode de calcul différente de celle des feuilles précédentes de ce classeur,</t>
  </si>
  <si>
    <t>La procédure de comparaisons multiples utilisée est celle de Dunn (1964).</t>
  </si>
  <si>
    <r>
      <t xml:space="preserve">Dunn O.J. (1964). Multiple Comparisons Using Rank Sums. </t>
    </r>
    <r>
      <rPr>
        <i/>
        <sz val="9"/>
        <rFont val="Arial"/>
        <family val="2"/>
      </rPr>
      <t>Technometrics, 6(3), 241-252.</t>
    </r>
  </si>
  <si>
    <t>Comparaisons multiples non paramétriques</t>
  </si>
  <si>
    <t>library(nparcomp)</t>
  </si>
  <si>
    <t>La dernière feuille du classeur indique comment effectuer ces comparaisons multiples avec le logicel</t>
  </si>
  <si>
    <t>Données nommées "D1" (Exemple)</t>
  </si>
  <si>
    <t>Lot</t>
  </si>
  <si>
    <t>Mesure</t>
  </si>
  <si>
    <t>Lot A</t>
  </si>
  <si>
    <t>Lot B</t>
  </si>
  <si>
    <t>Lot C</t>
  </si>
  <si>
    <t>Exemple de commande</t>
  </si>
  <si>
    <t>1. Test "classique"</t>
  </si>
  <si>
    <t>library (coin)</t>
  </si>
  <si>
    <t>Présentation des données (nommées "D")</t>
  </si>
  <si>
    <t>pvalue (kw)</t>
  </si>
  <si>
    <r>
      <t>Exemple de commande</t>
    </r>
    <r>
      <rPr>
        <sz val="10"/>
        <rFont val="Arial"/>
        <family val="2"/>
      </rPr>
      <t xml:space="preserve"> avec 2000 tirages Monte Carlo</t>
    </r>
  </si>
  <si>
    <t>kw &lt;- kruskal_test (Mesure ~ Lot, distribution = approximate (B = 2000), data = D)</t>
  </si>
  <si>
    <r>
      <t>Fonction</t>
    </r>
    <r>
      <rPr>
        <sz val="10"/>
        <rFont val="Arial"/>
        <family val="2"/>
      </rPr>
      <t xml:space="preserve"> : oneway_test (coin)</t>
    </r>
  </si>
  <si>
    <r>
      <t>Exemple de commande</t>
    </r>
    <r>
      <rPr>
        <sz val="10"/>
        <rFont val="Arial"/>
        <family val="2"/>
      </rPr>
      <t xml:space="preserve"> avec 3000 tirages Monte Carlo</t>
    </r>
  </si>
  <si>
    <t>pvalue (owt)</t>
  </si>
  <si>
    <t>Strate</t>
  </si>
  <si>
    <t>Strate 1</t>
  </si>
  <si>
    <t>Strate 2</t>
  </si>
  <si>
    <t>pvalue (kws)</t>
  </si>
  <si>
    <t>Présentation des données (nommées "E")</t>
  </si>
  <si>
    <t>kws &lt;- kruskal_test (Mesure ~ Lot | Strate, distribution = approximate (B = 2000), data = E)</t>
  </si>
  <si>
    <t>pvalue (owts)</t>
  </si>
  <si>
    <t>owts &lt;- oneway_test (Mesure ~ Lot | Strate, distribution = approximate (B = 3000), data = E)</t>
  </si>
  <si>
    <t>owt &lt;- oneway_test (Mesure ~ Lot, distribution = approximate (B = 3000), data = D)</t>
  </si>
  <si>
    <r>
      <t>Remarque</t>
    </r>
    <r>
      <rPr>
        <sz val="10"/>
        <rFont val="Arial"/>
        <family val="2"/>
      </rPr>
      <t xml:space="preserve"> : ce test est disponible directement par les menus de R commander.</t>
    </r>
  </si>
  <si>
    <t>kruskal.test (Mesure ~ Lot, data = D)</t>
  </si>
  <si>
    <r>
      <t xml:space="preserve">4. Test de permutation sur les rangs avec approximation Monte Carlo, </t>
    </r>
    <r>
      <rPr>
        <b/>
        <u/>
        <sz val="10"/>
        <rFont val="Arial"/>
        <family val="2"/>
      </rPr>
      <t>avec stratification</t>
    </r>
  </si>
  <si>
    <r>
      <t xml:space="preserve">5. Test de permutation sur les valeurs numériques avec approximation Monte Carlo, </t>
    </r>
    <r>
      <rPr>
        <b/>
        <u/>
        <sz val="10"/>
        <rFont val="Arial"/>
        <family val="2"/>
      </rPr>
      <t>avec stratification</t>
    </r>
  </si>
  <si>
    <t>Test de Kruskal &amp; Wallis avec le logiciel R</t>
  </si>
  <si>
    <t>être &lt; à 51</t>
  </si>
  <si>
    <t>tous être &lt; à 51</t>
  </si>
  <si>
    <r>
      <t xml:space="preserve">2. Pour réaliser </t>
    </r>
    <r>
      <rPr>
        <b/>
        <u/>
        <sz val="10"/>
        <rFont val="Times New Roman"/>
        <family val="1"/>
      </rPr>
      <t>la 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verte L86</t>
    </r>
  </si>
  <si>
    <t>Méd.</t>
  </si>
  <si>
    <t>QI</t>
  </si>
  <si>
    <t>M-Q1</t>
  </si>
  <si>
    <t>Q3-M</t>
  </si>
  <si>
    <t>éch.1</t>
  </si>
  <si>
    <t>éch.2</t>
  </si>
  <si>
    <t>éch.3</t>
  </si>
  <si>
    <t>éch.4</t>
  </si>
  <si>
    <t>éch.5</t>
  </si>
  <si>
    <t>éch.6</t>
  </si>
  <si>
    <t>éch.7</t>
  </si>
  <si>
    <t>éch.8</t>
  </si>
  <si>
    <t>éch.9</t>
  </si>
  <si>
    <t>éch.10</t>
  </si>
  <si>
    <t>N.B. Le calcul peut prendre du temps…</t>
  </si>
  <si>
    <t>statistique non paramétrique (test d'une distribution identique dans les k populations)</t>
  </si>
  <si>
    <t>au risque de</t>
  </si>
  <si>
    <r>
      <t>Fonction</t>
    </r>
    <r>
      <rPr>
        <sz val="10"/>
        <rFont val="Arial"/>
        <family val="2"/>
      </rPr>
      <t xml:space="preserve"> : kruskal.test {stats}</t>
    </r>
  </si>
  <si>
    <r>
      <t>Fonction</t>
    </r>
    <r>
      <rPr>
        <sz val="10"/>
        <rFont val="Arial"/>
        <family val="2"/>
      </rPr>
      <t xml:space="preserve"> : kruskal_test {coin}</t>
    </r>
  </si>
  <si>
    <r>
      <t xml:space="preserve">2. Test de permutation </t>
    </r>
    <r>
      <rPr>
        <b/>
        <u/>
        <sz val="10"/>
        <rFont val="Arial"/>
        <family val="2"/>
      </rPr>
      <t>sur les valeurs numériques</t>
    </r>
    <r>
      <rPr>
        <b/>
        <sz val="10"/>
        <rFont val="Arial"/>
        <family val="2"/>
      </rPr>
      <t xml:space="preserve"> avec approximation Monte Carlo</t>
    </r>
  </si>
  <si>
    <r>
      <t xml:space="preserve">3. Test de permutation </t>
    </r>
    <r>
      <rPr>
        <b/>
        <u/>
        <sz val="10"/>
        <rFont val="Arial"/>
        <family val="2"/>
      </rPr>
      <t>sur les rangs</t>
    </r>
    <r>
      <rPr>
        <b/>
        <sz val="10"/>
        <rFont val="Arial"/>
        <family val="2"/>
      </rPr>
      <t xml:space="preserve"> avec approximation Monte Carlo</t>
    </r>
  </si>
  <si>
    <r>
      <t>Fonction</t>
    </r>
    <r>
      <rPr>
        <sz val="10"/>
        <rFont val="Arial"/>
        <family val="2"/>
      </rPr>
      <t xml:space="preserve"> : oneway_test {coin}</t>
    </r>
  </si>
  <si>
    <t>- Notice -</t>
  </si>
  <si>
    <t>Références</t>
  </si>
  <si>
    <t xml:space="preserve">      il suffit de vous placer dans l'une des feuilles suivantes.</t>
  </si>
  <si>
    <t>Choisissez soit "Toutes les comparaisons" (1) soit seulement les "comparaisons au témoin" (2)
N.B. S'il y a un groupe contrôle, il doit être en éch.1 dans les données.
- Les échantillons ne sont pas nécessairement de même taille -</t>
  </si>
  <si>
    <t>Pour le test associé :</t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</si>
  <si>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E19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</si>
  <si>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F21</t>
    </r>
  </si>
  <si>
    <r>
      <t xml:space="preserve">2. Pour réaliser la </t>
    </r>
    <r>
      <rPr>
        <b/>
        <u/>
        <sz val="11"/>
        <rFont val="Times New Roman"/>
        <family val="1"/>
      </rPr>
      <t>comparaison de chaque groupe au témoin</t>
    </r>
    <r>
      <rPr>
        <b/>
        <sz val="11"/>
        <rFont val="Times New Roman"/>
        <family val="1"/>
      </rPr>
      <t>, choisissez un seuil 
de risque  dans le tableau ci-dessous et inscrivez le numéro dans la cellule jaune E33</t>
    </r>
  </si>
  <si>
    <r>
      <t xml:space="preserve">2. Pour réaliser la </t>
    </r>
    <r>
      <rPr>
        <b/>
        <u/>
        <sz val="11"/>
        <rFont val="Times New Roman"/>
        <family val="1"/>
      </rPr>
      <t>comparaison de chaque groupe au témoin</t>
    </r>
    <r>
      <rPr>
        <b/>
        <sz val="11"/>
        <rFont val="Times New Roman"/>
        <family val="1"/>
      </rPr>
      <t>, choisissez un seuil 
de risque  dans le tableau ci-dessous et inscrivez le numéro dans la cellule jaune F38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</si>
  <si>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G23</t>
    </r>
  </si>
  <si>
    <r>
      <t xml:space="preserve">2. Pour réaliser la </t>
    </r>
    <r>
      <rPr>
        <b/>
        <u/>
        <sz val="11"/>
        <rFont val="Times New Roman"/>
        <family val="1"/>
      </rPr>
      <t>comparaison de chaque groupe au témoin</t>
    </r>
    <r>
      <rPr>
        <b/>
        <sz val="11"/>
        <rFont val="Times New Roman"/>
        <family val="1"/>
      </rPr>
      <t>, choisissez un seuil 
de risque  dans le tableau ci-dessous et inscrivez le numéro dans la cellule jaune G44</t>
    </r>
  </si>
  <si>
    <r>
      <t xml:space="preserve">2. Pour réaliser la </t>
    </r>
    <r>
      <rPr>
        <b/>
        <u/>
        <sz val="10"/>
        <rFont val="Times New Roman"/>
        <family val="1"/>
      </rPr>
      <t>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jaune H51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</si>
  <si>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H25</t>
    </r>
  </si>
  <si>
    <r>
      <t xml:space="preserve">2. Pour réaliser </t>
    </r>
    <r>
      <rPr>
        <b/>
        <u/>
        <sz val="10"/>
        <rFont val="Times New Roman"/>
        <family val="1"/>
      </rPr>
      <t>la 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jaune J68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</si>
  <si>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J29</t>
    </r>
  </si>
  <si>
    <r>
      <t xml:space="preserve">1. Pour réaliser </t>
    </r>
    <r>
      <rPr>
        <b/>
        <u/>
        <sz val="11"/>
        <rFont val="Times New Roman"/>
        <family val="1"/>
      </rPr>
      <t>toutes les comparaisons</t>
    </r>
    <r>
      <rPr>
        <b/>
        <sz val="11"/>
        <rFont val="Times New Roman"/>
        <family val="1"/>
      </rPr>
      <t xml:space="preserve"> 2 à 2, choisissez un seuil de risque dans le tableau ci-dessous et inscrivez le numéro de votre choix dans la cellule jaune K 31</t>
    </r>
  </si>
  <si>
    <r>
      <t xml:space="preserve">2. Pour réaliser </t>
    </r>
    <r>
      <rPr>
        <b/>
        <u/>
        <sz val="10"/>
        <rFont val="Times New Roman"/>
        <family val="1"/>
      </rPr>
      <t>la comparaison de chaque groupe au témoin</t>
    </r>
    <r>
      <rPr>
        <b/>
        <sz val="10"/>
        <rFont val="Times New Roman"/>
        <family val="1"/>
      </rPr>
      <t>, choisissez un seuil 
de risque  dans le tableau ci-dessous et inscrivez le numéro dans la cellule jaune K 77</t>
    </r>
  </si>
  <si>
    <t>Utiliser la fonction "nparcomp" de la bibliothèque "nparcomp"</t>
  </si>
  <si>
    <t>les résultats peuvent présenter quelques différences.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</si>
</sst>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F_-;\-* #,##0.00\ _F_-;_-* &quot;-&quot;??\ _F_-;_-@_-"/>
    <numFmt numFmtId="165" formatCode="General_)"/>
    <numFmt numFmtId="166" formatCode="0.0%"/>
    <numFmt numFmtId="167" formatCode="0.000"/>
    <numFmt numFmtId="168" formatCode="0.0"/>
  </numFmts>
  <fonts count="42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b/>
      <sz val="8"/>
      <name val="Helv"/>
    </font>
    <font>
      <b/>
      <sz val="10"/>
      <name val="Helv"/>
    </font>
    <font>
      <b/>
      <sz val="11"/>
      <name val="Arial"/>
      <family val="2"/>
    </font>
    <font>
      <b/>
      <sz val="10"/>
      <color indexed="10"/>
      <name val="Arial"/>
      <family val="2"/>
    </font>
    <font>
      <i/>
      <sz val="11"/>
      <color indexed="10"/>
      <name val="Times New Roman"/>
      <family val="1"/>
    </font>
    <font>
      <i/>
      <sz val="11"/>
      <color indexed="12"/>
      <name val="Times New Roman"/>
      <family val="1"/>
    </font>
    <font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u/>
      <sz val="11"/>
      <name val="Times New Roman"/>
      <family val="1"/>
    </font>
    <font>
      <b/>
      <sz val="11"/>
      <color indexed="16"/>
      <name val="Times New Roman"/>
      <family val="1"/>
    </font>
    <font>
      <sz val="11"/>
      <color indexed="16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Arial"/>
      <family val="2"/>
    </font>
    <font>
      <u/>
      <sz val="10"/>
      <name val="Arial"/>
      <family val="2"/>
    </font>
    <font>
      <b/>
      <sz val="9"/>
      <color indexed="10"/>
      <name val="Arial"/>
      <family val="2"/>
    </font>
    <font>
      <b/>
      <sz val="10"/>
      <color indexed="56"/>
      <name val="Arial"/>
      <family val="2"/>
    </font>
    <font>
      <b/>
      <sz val="11"/>
      <color indexed="10"/>
      <name val="Arial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color indexed="16"/>
      <name val="Courier New"/>
      <family val="3"/>
    </font>
    <font>
      <b/>
      <sz val="10"/>
      <color indexed="16"/>
      <name val="Courier New"/>
      <family val="3"/>
    </font>
    <font>
      <b/>
      <sz val="10"/>
      <name val="Courier New"/>
      <family val="3"/>
    </font>
    <font>
      <u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0"/>
      <color indexed="18"/>
      <name val="Courier New"/>
      <family val="3"/>
    </font>
    <font>
      <b/>
      <u/>
      <sz val="10"/>
      <name val="Arial"/>
      <family val="2"/>
    </font>
    <font>
      <sz val="9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7">
    <xf numFmtId="0" fontId="0" fillId="0" borderId="0" xfId="0"/>
    <xf numFmtId="0" fontId="0" fillId="0" borderId="0" xfId="0" applyAlignment="1">
      <alignment horizontal="right"/>
    </xf>
    <xf numFmtId="0" fontId="0" fillId="0" borderId="3" xfId="0" applyBorder="1" applyAlignment="1">
      <alignment horizontal="center"/>
    </xf>
    <xf numFmtId="0" fontId="9" fillId="0" borderId="0" xfId="0" applyFont="1"/>
    <xf numFmtId="0" fontId="10" fillId="0" borderId="0" xfId="0" quotePrefix="1" applyFont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2" fontId="0" fillId="0" borderId="3" xfId="0" applyNumberFormat="1" applyFill="1" applyBorder="1" applyProtection="1">
      <protection locked="0"/>
    </xf>
    <xf numFmtId="0" fontId="0" fillId="0" borderId="3" xfId="0" applyBorder="1"/>
    <xf numFmtId="167" fontId="0" fillId="0" borderId="0" xfId="0" applyNumberFormat="1" applyAlignment="1">
      <alignment horizontal="right"/>
    </xf>
    <xf numFmtId="0" fontId="0" fillId="2" borderId="0" xfId="0" applyFill="1"/>
    <xf numFmtId="0" fontId="1" fillId="2" borderId="0" xfId="0" applyFont="1" applyFill="1"/>
    <xf numFmtId="0" fontId="26" fillId="2" borderId="0" xfId="0" applyFont="1" applyFill="1"/>
    <xf numFmtId="0" fontId="0" fillId="2" borderId="0" xfId="0" applyFill="1" applyAlignment="1">
      <alignment horizontal="center"/>
    </xf>
    <xf numFmtId="0" fontId="24" fillId="2" borderId="0" xfId="0" applyFont="1" applyFill="1"/>
    <xf numFmtId="0" fontId="25" fillId="2" borderId="0" xfId="0" applyFont="1" applyFill="1"/>
    <xf numFmtId="0" fontId="0" fillId="2" borderId="0" xfId="0" applyFill="1" applyAlignment="1">
      <alignment horizontal="right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2" borderId="0" xfId="0" applyFill="1" applyProtection="1"/>
    <xf numFmtId="2" fontId="0" fillId="2" borderId="2" xfId="0" applyNumberFormat="1" applyFill="1" applyBorder="1" applyProtection="1"/>
    <xf numFmtId="2" fontId="0" fillId="2" borderId="0" xfId="0" applyNumberFormat="1" applyFill="1"/>
    <xf numFmtId="1" fontId="0" fillId="2" borderId="0" xfId="0" applyNumberFormat="1" applyFill="1"/>
    <xf numFmtId="2" fontId="0" fillId="2" borderId="0" xfId="0" applyNumberFormat="1" applyFill="1" applyBorder="1" applyProtection="1"/>
    <xf numFmtId="0" fontId="39" fillId="2" borderId="0" xfId="0" applyFont="1" applyFill="1" applyAlignment="1">
      <alignment horizontal="center"/>
    </xf>
    <xf numFmtId="2" fontId="39" fillId="2" borderId="0" xfId="0" applyNumberFormat="1" applyFont="1" applyFill="1" applyAlignment="1">
      <alignment horizontal="center"/>
    </xf>
    <xf numFmtId="2" fontId="0" fillId="3" borderId="3" xfId="0" applyNumberFormat="1" applyFill="1" applyBorder="1" applyProtection="1">
      <protection locked="0"/>
    </xf>
    <xf numFmtId="164" fontId="0" fillId="2" borderId="0" xfId="0" applyNumberFormat="1" applyFill="1"/>
    <xf numFmtId="0" fontId="2" fillId="2" borderId="0" xfId="0" applyFont="1" applyFill="1"/>
    <xf numFmtId="0" fontId="6" fillId="2" borderId="0" xfId="0" applyFont="1" applyFill="1"/>
    <xf numFmtId="165" fontId="4" fillId="2" borderId="0" xfId="0" applyNumberFormat="1" applyFont="1" applyFill="1" applyAlignment="1" applyProtection="1">
      <alignment horizontal="left"/>
    </xf>
    <xf numFmtId="165" fontId="4" fillId="2" borderId="0" xfId="0" applyNumberFormat="1" applyFont="1" applyFill="1" applyProtection="1"/>
    <xf numFmtId="0" fontId="5" fillId="2" borderId="0" xfId="0" applyFont="1" applyFill="1"/>
    <xf numFmtId="165" fontId="4" fillId="2" borderId="0" xfId="0" applyNumberFormat="1" applyFont="1" applyFill="1" applyAlignment="1" applyProtection="1">
      <alignment horizontal="right"/>
    </xf>
    <xf numFmtId="10" fontId="4" fillId="2" borderId="0" xfId="0" applyNumberFormat="1" applyFont="1" applyFill="1" applyBorder="1" applyProtection="1"/>
    <xf numFmtId="165" fontId="7" fillId="2" borderId="0" xfId="0" quotePrefix="1" applyNumberFormat="1" applyFont="1" applyFill="1" applyProtection="1"/>
    <xf numFmtId="1" fontId="4" fillId="2" borderId="0" xfId="0" applyNumberFormat="1" applyFont="1" applyFill="1" applyAlignment="1" applyProtection="1">
      <alignment horizontal="left"/>
    </xf>
    <xf numFmtId="166" fontId="4" fillId="2" borderId="0" xfId="1" applyNumberFormat="1" applyFont="1" applyFill="1" applyProtection="1"/>
    <xf numFmtId="165" fontId="4" fillId="2" borderId="0" xfId="0" applyNumberFormat="1" applyFont="1" applyFill="1" applyAlignment="1" applyProtection="1"/>
    <xf numFmtId="165" fontId="8" fillId="2" borderId="0" xfId="0" applyNumberFormat="1" applyFont="1" applyFill="1" applyAlignment="1" applyProtection="1">
      <alignment horizontal="left"/>
    </xf>
    <xf numFmtId="10" fontId="8" fillId="2" borderId="0" xfId="0" applyNumberFormat="1" applyFont="1" applyFill="1" applyAlignment="1" applyProtection="1">
      <alignment horizontal="left"/>
    </xf>
    <xf numFmtId="10" fontId="4" fillId="2" borderId="0" xfId="0" applyNumberFormat="1" applyFont="1" applyFill="1" applyAlignment="1" applyProtection="1">
      <alignment horizontal="left"/>
    </xf>
    <xf numFmtId="10" fontId="0" fillId="3" borderId="1" xfId="0" applyNumberFormat="1" applyFill="1" applyBorder="1" applyProtection="1">
      <protection locked="0"/>
    </xf>
    <xf numFmtId="165" fontId="8" fillId="4" borderId="4" xfId="0" applyNumberFormat="1" applyFont="1" applyFill="1" applyBorder="1" applyAlignment="1" applyProtection="1"/>
    <xf numFmtId="165" fontId="8" fillId="4" borderId="10" xfId="0" applyNumberFormat="1" applyFont="1" applyFill="1" applyBorder="1" applyProtection="1"/>
    <xf numFmtId="165" fontId="8" fillId="4" borderId="10" xfId="0" applyNumberFormat="1" applyFont="1" applyFill="1" applyBorder="1" applyAlignment="1" applyProtection="1">
      <alignment horizontal="left"/>
    </xf>
    <xf numFmtId="10" fontId="8" fillId="4" borderId="5" xfId="0" applyNumberFormat="1" applyFont="1" applyFill="1" applyBorder="1" applyAlignment="1" applyProtection="1">
      <alignment horizontal="center"/>
    </xf>
    <xf numFmtId="0" fontId="0" fillId="2" borderId="4" xfId="0" applyFill="1" applyBorder="1"/>
    <xf numFmtId="0" fontId="0" fillId="2" borderId="10" xfId="0" applyFill="1" applyBorder="1" applyAlignment="1">
      <alignment horizontal="right"/>
    </xf>
    <xf numFmtId="0" fontId="0" fillId="2" borderId="5" xfId="0" applyFill="1" applyBorder="1"/>
    <xf numFmtId="0" fontId="20" fillId="2" borderId="0" xfId="0" applyFont="1" applyFill="1"/>
    <xf numFmtId="168" fontId="0" fillId="2" borderId="3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68" fontId="0" fillId="2" borderId="0" xfId="0" applyNumberFormat="1" applyFill="1" applyBorder="1" applyAlignment="1">
      <alignment horizontal="center"/>
    </xf>
    <xf numFmtId="168" fontId="0" fillId="2" borderId="0" xfId="0" applyNumberFormat="1" applyFill="1" applyAlignment="1">
      <alignment horizontal="center"/>
    </xf>
    <xf numFmtId="0" fontId="34" fillId="2" borderId="0" xfId="0" applyFont="1" applyFill="1"/>
    <xf numFmtId="0" fontId="37" fillId="2" borderId="0" xfId="0" applyFont="1" applyFill="1"/>
    <xf numFmtId="0" fontId="17" fillId="2" borderId="0" xfId="0" applyFont="1" applyFill="1"/>
    <xf numFmtId="0" fontId="15" fillId="2" borderId="4" xfId="0" applyFont="1" applyFill="1" applyBorder="1" applyAlignment="1">
      <alignment horizontal="right"/>
    </xf>
    <xf numFmtId="0" fontId="15" fillId="2" borderId="5" xfId="0" applyFont="1" applyFill="1" applyBorder="1" applyAlignment="1">
      <alignment horizontal="left"/>
    </xf>
    <xf numFmtId="0" fontId="0" fillId="2" borderId="4" xfId="0" applyFill="1" applyBorder="1" applyAlignment="1">
      <alignment horizontal="right"/>
    </xf>
    <xf numFmtId="0" fontId="0" fillId="2" borderId="14" xfId="0" applyFill="1" applyBorder="1"/>
    <xf numFmtId="0" fontId="0" fillId="2" borderId="15" xfId="0" applyFill="1" applyBorder="1"/>
    <xf numFmtId="0" fontId="0" fillId="2" borderId="6" xfId="0" applyFill="1" applyBorder="1"/>
    <xf numFmtId="2" fontId="0" fillId="2" borderId="5" xfId="0" applyNumberFormat="1" applyFill="1" applyBorder="1" applyAlignment="1">
      <alignment horizontal="left"/>
    </xf>
    <xf numFmtId="0" fontId="27" fillId="2" borderId="0" xfId="0" applyFont="1" applyFill="1"/>
    <xf numFmtId="168" fontId="39" fillId="2" borderId="16" xfId="0" applyNumberFormat="1" applyFont="1" applyFill="1" applyBorder="1"/>
    <xf numFmtId="0" fontId="0" fillId="2" borderId="7" xfId="0" applyFill="1" applyBorder="1"/>
    <xf numFmtId="0" fontId="0" fillId="2" borderId="3" xfId="0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9" xfId="0" applyFill="1" applyBorder="1"/>
    <xf numFmtId="0" fontId="19" fillId="2" borderId="0" xfId="0" applyFont="1" applyFill="1" applyBorder="1"/>
    <xf numFmtId="2" fontId="15" fillId="2" borderId="10" xfId="0" applyNumberFormat="1" applyFont="1" applyFill="1" applyBorder="1" applyAlignment="1">
      <alignment horizontal="center"/>
    </xf>
    <xf numFmtId="2" fontId="15" fillId="2" borderId="5" xfId="0" applyNumberFormat="1" applyFont="1" applyFill="1" applyBorder="1" applyAlignment="1">
      <alignment horizontal="center"/>
    </xf>
    <xf numFmtId="0" fontId="18" fillId="2" borderId="2" xfId="0" applyFont="1" applyFill="1" applyBorder="1"/>
    <xf numFmtId="0" fontId="18" fillId="2" borderId="12" xfId="0" applyFont="1" applyFill="1" applyBorder="1"/>
    <xf numFmtId="0" fontId="19" fillId="2" borderId="13" xfId="0" applyFont="1" applyFill="1" applyBorder="1"/>
    <xf numFmtId="168" fontId="39" fillId="2" borderId="3" xfId="0" applyNumberFormat="1" applyFont="1" applyFill="1" applyBorder="1"/>
    <xf numFmtId="2" fontId="0" fillId="2" borderId="0" xfId="0" applyNumberFormat="1" applyFill="1" applyBorder="1"/>
    <xf numFmtId="0" fontId="0" fillId="5" borderId="4" xfId="0" applyFill="1" applyBorder="1" applyAlignment="1">
      <alignment horizontal="right"/>
    </xf>
    <xf numFmtId="0" fontId="0" fillId="5" borderId="5" xfId="0" applyFill="1" applyBorder="1" applyAlignment="1">
      <alignment horizontal="left"/>
    </xf>
    <xf numFmtId="0" fontId="15" fillId="3" borderId="1" xfId="0" applyFont="1" applyFill="1" applyBorder="1" applyAlignment="1" applyProtection="1">
      <alignment horizontal="center"/>
      <protection locked="0"/>
    </xf>
    <xf numFmtId="0" fontId="19" fillId="2" borderId="12" xfId="0" applyFont="1" applyFill="1" applyBorder="1"/>
    <xf numFmtId="168" fontId="39" fillId="2" borderId="11" xfId="0" applyNumberFormat="1" applyFont="1" applyFill="1" applyBorder="1"/>
    <xf numFmtId="0" fontId="0" fillId="2" borderId="20" xfId="0" applyFill="1" applyBorder="1"/>
    <xf numFmtId="0" fontId="0" fillId="2" borderId="0" xfId="0" applyFill="1" applyBorder="1"/>
    <xf numFmtId="0" fontId="0" fillId="2" borderId="21" xfId="0" applyFill="1" applyBorder="1"/>
    <xf numFmtId="0" fontId="0" fillId="2" borderId="23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5" fillId="2" borderId="23" xfId="0" applyFont="1" applyFill="1" applyBorder="1" applyAlignment="1">
      <alignment horizontal="right"/>
    </xf>
    <xf numFmtId="0" fontId="15" fillId="2" borderId="22" xfId="0" applyFont="1" applyFill="1" applyBorder="1" applyAlignment="1">
      <alignment horizontal="center"/>
    </xf>
    <xf numFmtId="0" fontId="20" fillId="2" borderId="24" xfId="0" applyFont="1" applyFill="1" applyBorder="1"/>
    <xf numFmtId="0" fontId="0" fillId="2" borderId="0" xfId="0" applyFill="1" applyBorder="1" applyAlignment="1">
      <alignment horizontal="right"/>
    </xf>
    <xf numFmtId="0" fontId="0" fillId="2" borderId="0" xfId="0" applyFill="1" applyBorder="1" applyAlignment="1">
      <alignment horizontal="left"/>
    </xf>
    <xf numFmtId="0" fontId="0" fillId="2" borderId="25" xfId="0" applyFill="1" applyBorder="1"/>
    <xf numFmtId="0" fontId="19" fillId="2" borderId="26" xfId="0" applyFont="1" applyFill="1" applyBorder="1"/>
    <xf numFmtId="0" fontId="0" fillId="2" borderId="24" xfId="0" applyFill="1" applyBorder="1"/>
    <xf numFmtId="0" fontId="19" fillId="2" borderId="21" xfId="0" applyFont="1" applyFill="1" applyBorder="1"/>
    <xf numFmtId="0" fontId="0" fillId="2" borderId="27" xfId="0" applyFill="1" applyBorder="1"/>
    <xf numFmtId="2" fontId="15" fillId="2" borderId="28" xfId="0" applyNumberFormat="1" applyFont="1" applyFill="1" applyBorder="1" applyAlignment="1">
      <alignment horizontal="center"/>
    </xf>
    <xf numFmtId="0" fontId="0" fillId="2" borderId="28" xfId="0" applyFill="1" applyBorder="1" applyAlignment="1">
      <alignment horizontal="right"/>
    </xf>
    <xf numFmtId="2" fontId="15" fillId="2" borderId="29" xfId="0" applyNumberFormat="1" applyFont="1" applyFill="1" applyBorder="1" applyAlignment="1">
      <alignment horizontal="center"/>
    </xf>
    <xf numFmtId="0" fontId="18" fillId="2" borderId="6" xfId="0" applyFont="1" applyFill="1" applyBorder="1"/>
    <xf numFmtId="0" fontId="19" fillId="2" borderId="7" xfId="0" applyFont="1" applyFill="1" applyBorder="1"/>
    <xf numFmtId="0" fontId="19" fillId="2" borderId="30" xfId="0" applyFont="1" applyFill="1" applyBorder="1"/>
    <xf numFmtId="0" fontId="15" fillId="2" borderId="23" xfId="0" applyFont="1" applyFill="1" applyBorder="1"/>
    <xf numFmtId="0" fontId="40" fillId="2" borderId="0" xfId="0" applyFont="1" applyFill="1" applyBorder="1" applyAlignment="1">
      <alignment horizontal="right"/>
    </xf>
    <xf numFmtId="0" fontId="40" fillId="2" borderId="0" xfId="0" applyFont="1" applyFill="1" applyBorder="1" applyAlignment="1">
      <alignment horizontal="left"/>
    </xf>
    <xf numFmtId="165" fontId="4" fillId="2" borderId="4" xfId="0" applyNumberFormat="1" applyFont="1" applyFill="1" applyBorder="1" applyAlignment="1" applyProtection="1">
      <alignment horizontal="right"/>
    </xf>
    <xf numFmtId="0" fontId="15" fillId="2" borderId="0" xfId="0" applyFont="1" applyFill="1" applyAlignment="1">
      <alignment vertical="center" wrapText="1"/>
    </xf>
    <xf numFmtId="0" fontId="0" fillId="2" borderId="2" xfId="0" applyFill="1" applyBorder="1"/>
    <xf numFmtId="2" fontId="39" fillId="2" borderId="16" xfId="0" applyNumberFormat="1" applyFont="1" applyFill="1" applyBorder="1"/>
    <xf numFmtId="0" fontId="0" fillId="6" borderId="4" xfId="0" applyFill="1" applyBorder="1" applyAlignment="1">
      <alignment horizontal="right"/>
    </xf>
    <xf numFmtId="0" fontId="0" fillId="6" borderId="5" xfId="0" applyFill="1" applyBorder="1" applyAlignment="1">
      <alignment horizontal="left"/>
    </xf>
    <xf numFmtId="0" fontId="19" fillId="2" borderId="2" xfId="0" applyFont="1" applyFill="1" applyBorder="1"/>
    <xf numFmtId="0" fontId="0" fillId="2" borderId="9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6" fillId="2" borderId="14" xfId="0" applyFont="1" applyFill="1" applyBorder="1"/>
    <xf numFmtId="0" fontId="6" fillId="2" borderId="15" xfId="0" applyFont="1" applyFill="1" applyBorder="1"/>
    <xf numFmtId="0" fontId="6" fillId="2" borderId="6" xfId="0" applyFont="1" applyFill="1" applyBorder="1"/>
    <xf numFmtId="168" fontId="6" fillId="2" borderId="16" xfId="0" applyNumberFormat="1" applyFont="1" applyFill="1" applyBorder="1"/>
    <xf numFmtId="0" fontId="19" fillId="2" borderId="6" xfId="0" applyFont="1" applyFill="1" applyBorder="1"/>
    <xf numFmtId="168" fontId="6" fillId="2" borderId="11" xfId="0" applyNumberFormat="1" applyFont="1" applyFill="1" applyBorder="1"/>
    <xf numFmtId="0" fontId="35" fillId="2" borderId="0" xfId="0" applyFont="1" applyFill="1"/>
    <xf numFmtId="0" fontId="20" fillId="2" borderId="3" xfId="0" applyFont="1" applyFill="1" applyBorder="1" applyAlignment="1">
      <alignment horizontal="center"/>
    </xf>
    <xf numFmtId="167" fontId="0" fillId="2" borderId="3" xfId="0" applyNumberFormat="1" applyFill="1" applyBorder="1" applyAlignment="1">
      <alignment horizontal="center"/>
    </xf>
    <xf numFmtId="0" fontId="32" fillId="2" borderId="0" xfId="0" applyFont="1" applyFill="1" applyAlignment="1">
      <alignment horizontal="left" indent="5"/>
    </xf>
    <xf numFmtId="0" fontId="32" fillId="2" borderId="0" xfId="0" applyFont="1" applyFill="1"/>
    <xf numFmtId="0" fontId="31" fillId="2" borderId="0" xfId="0" applyFont="1" applyFill="1"/>
    <xf numFmtId="0" fontId="33" fillId="2" borderId="0" xfId="0" applyFont="1" applyFill="1"/>
    <xf numFmtId="0" fontId="3" fillId="2" borderId="0" xfId="0" applyFont="1" applyFill="1"/>
    <xf numFmtId="0" fontId="0" fillId="7" borderId="0" xfId="0" applyFill="1"/>
    <xf numFmtId="0" fontId="9" fillId="7" borderId="0" xfId="0" applyFont="1" applyFill="1" applyBorder="1" applyAlignment="1">
      <alignment horizontal="center"/>
    </xf>
    <xf numFmtId="0" fontId="9" fillId="7" borderId="0" xfId="0" quotePrefix="1" applyFont="1" applyFill="1" applyAlignment="1">
      <alignment horizontal="center"/>
    </xf>
    <xf numFmtId="0" fontId="9" fillId="7" borderId="0" xfId="0" applyFont="1" applyFill="1" applyAlignment="1"/>
    <xf numFmtId="0" fontId="10" fillId="7" borderId="0" xfId="0" applyFont="1" applyFill="1"/>
    <xf numFmtId="0" fontId="20" fillId="7" borderId="0" xfId="0" applyFont="1" applyFill="1"/>
    <xf numFmtId="0" fontId="9" fillId="7" borderId="0" xfId="0" applyFont="1" applyFill="1"/>
    <xf numFmtId="0" fontId="38" fillId="7" borderId="0" xfId="0" applyFont="1" applyFill="1"/>
    <xf numFmtId="0" fontId="23" fillId="7" borderId="0" xfId="0" applyFont="1" applyFill="1"/>
    <xf numFmtId="0" fontId="23" fillId="7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0" fillId="2" borderId="0" xfId="0" applyFont="1" applyFill="1" applyAlignment="1">
      <alignment horizontal="center" vertical="center"/>
    </xf>
    <xf numFmtId="0" fontId="9" fillId="7" borderId="0" xfId="0" applyFont="1" applyFill="1" applyBorder="1" applyAlignment="1">
      <alignment horizontal="center"/>
    </xf>
    <xf numFmtId="0" fontId="20" fillId="7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8" fillId="2" borderId="24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5" fillId="4" borderId="17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/>
    </xf>
    <xf numFmtId="0" fontId="21" fillId="4" borderId="19" xfId="0" applyFont="1" applyFill="1" applyBorder="1" applyAlignment="1">
      <alignment horizontal="center" vertical="center"/>
    </xf>
    <xf numFmtId="0" fontId="41" fillId="2" borderId="4" xfId="0" applyFont="1" applyFill="1" applyBorder="1" applyAlignment="1">
      <alignment horizontal="center"/>
    </xf>
    <xf numFmtId="0" fontId="41" fillId="2" borderId="10" xfId="0" applyFont="1" applyFill="1" applyBorder="1" applyAlignment="1">
      <alignment horizontal="center"/>
    </xf>
    <xf numFmtId="0" fontId="41" fillId="2" borderId="5" xfId="0" applyFont="1" applyFill="1" applyBorder="1" applyAlignment="1">
      <alignment horizontal="center"/>
    </xf>
    <xf numFmtId="0" fontId="30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Médianes et quartiles</a:t>
            </a:r>
          </a:p>
        </c:rich>
      </c:tx>
      <c:layout>
        <c:manualLayout>
          <c:xMode val="edge"/>
          <c:yMode val="edge"/>
          <c:x val="0.37532538934162479"/>
          <c:y val="3.77359608031395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922226160890909E-2"/>
          <c:y val="0.15633469475586367"/>
          <c:w val="0.90000171215829006"/>
          <c:h val="0.70350612640138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Données!$B$69:$K$69</c:f>
                <c:numCache>
                  <c:formatCode>General</c:formatCode>
                  <c:ptCount val="10"/>
                  <c:pt idx="0">
                    <c:v>1</c:v>
                  </c:pt>
                  <c:pt idx="1">
                    <c:v>1</c:v>
                  </c:pt>
                  <c:pt idx="2">
                    <c:v>1.25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</c:numCache>
              </c:numRef>
            </c:plus>
            <c:minus>
              <c:numRef>
                <c:f>Données!$B$68:$K$68</c:f>
                <c:numCache>
                  <c:formatCode>General</c:formatCode>
                  <c:ptCount val="10"/>
                  <c:pt idx="0">
                    <c:v>2</c:v>
                  </c:pt>
                  <c:pt idx="1">
                    <c:v>1</c:v>
                  </c:pt>
                  <c:pt idx="2">
                    <c:v>2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Données!$B$64:$K$64</c:f>
              <c:strCache>
                <c:ptCount val="10"/>
                <c:pt idx="0">
                  <c:v>éch.1</c:v>
                </c:pt>
                <c:pt idx="1">
                  <c:v>éch.2</c:v>
                </c:pt>
                <c:pt idx="2">
                  <c:v>éch.3</c:v>
                </c:pt>
                <c:pt idx="3">
                  <c:v>éch.4</c:v>
                </c:pt>
                <c:pt idx="4">
                  <c:v>éch.5</c:v>
                </c:pt>
                <c:pt idx="5">
                  <c:v>éch.6</c:v>
                </c:pt>
                <c:pt idx="6">
                  <c:v>éch.7</c:v>
                </c:pt>
                <c:pt idx="7">
                  <c:v>éch.8</c:v>
                </c:pt>
                <c:pt idx="8">
                  <c:v>éch.9</c:v>
                </c:pt>
                <c:pt idx="9">
                  <c:v>éch.10</c:v>
                </c:pt>
              </c:strCache>
            </c:strRef>
          </c:cat>
          <c:val>
            <c:numRef>
              <c:f>Données!$B$65:$K$65</c:f>
              <c:numCache>
                <c:formatCode>0.00</c:formatCode>
                <c:ptCount val="10"/>
                <c:pt idx="0">
                  <c:v>5</c:v>
                </c:pt>
                <c:pt idx="1">
                  <c:v>7</c:v>
                </c:pt>
                <c:pt idx="2">
                  <c:v>11.5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A9-4C85-91B4-59882B5C3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915328"/>
        <c:axId val="86960384"/>
      </c:barChart>
      <c:catAx>
        <c:axId val="8691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96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960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6915328"/>
        <c:crosses val="autoZero"/>
        <c:crossBetween val="between"/>
      </c:valAx>
      <c:spPr>
        <a:solidFill>
          <a:srgbClr val="FF808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808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http://www.anastats.fr/" TargetMode="Externa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hyperlink" Target="http://www.anastats.fr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hyperlink" Target="http://www.anastats.fr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http://www.anastats.fr/" TargetMode="Externa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hyperlink" Target="http://www.anastats.fr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hyperlink" Target="http://www.anastats.fr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hyperlink" Target="http://www.anastats.fr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hyperlink" Target="http://www.anastats.fr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hyperlink" Target="http://www.anastats.f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62</xdr:row>
      <xdr:rowOff>0</xdr:rowOff>
    </xdr:from>
    <xdr:to>
      <xdr:col>11</xdr:col>
      <xdr:colOff>83820</xdr:colOff>
      <xdr:row>78</xdr:row>
      <xdr:rowOff>144780</xdr:rowOff>
    </xdr:to>
    <xdr:graphicFrame macro="">
      <xdr:nvGraphicFramePr>
        <xdr:cNvPr id="1031" name="Chart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68580</xdr:colOff>
      <xdr:row>0</xdr:row>
      <xdr:rowOff>22860</xdr:rowOff>
    </xdr:from>
    <xdr:to>
      <xdr:col>2</xdr:col>
      <xdr:colOff>310899</xdr:colOff>
      <xdr:row>1</xdr:row>
      <xdr:rowOff>99061</xdr:rowOff>
    </xdr:to>
    <xdr:pic>
      <xdr:nvPicPr>
        <xdr:cNvPr id="5" name="Image 4" descr="Logo_AnaStats_base-line moyen.pn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580" y="22860"/>
          <a:ext cx="1438659" cy="38100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38100</xdr:rowOff>
    </xdr:from>
    <xdr:to>
      <xdr:col>2</xdr:col>
      <xdr:colOff>141032</xdr:colOff>
      <xdr:row>0</xdr:row>
      <xdr:rowOff>205740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38100"/>
          <a:ext cx="826832" cy="16764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38100</xdr:rowOff>
    </xdr:from>
    <xdr:to>
      <xdr:col>2</xdr:col>
      <xdr:colOff>144780</xdr:colOff>
      <xdr:row>0</xdr:row>
      <xdr:rowOff>194140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960" y="38100"/>
          <a:ext cx="769620" cy="15604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30480</xdr:rowOff>
    </xdr:from>
    <xdr:to>
      <xdr:col>2</xdr:col>
      <xdr:colOff>106680</xdr:colOff>
      <xdr:row>0</xdr:row>
      <xdr:rowOff>177250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580" y="30480"/>
          <a:ext cx="723900" cy="14677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91440</xdr:colOff>
      <xdr:row>0</xdr:row>
      <xdr:rowOff>45720</xdr:rowOff>
    </xdr:from>
    <xdr:to>
      <xdr:col>9</xdr:col>
      <xdr:colOff>473529</xdr:colOff>
      <xdr:row>1</xdr:row>
      <xdr:rowOff>175260</xdr:rowOff>
    </xdr:to>
    <xdr:pic>
      <xdr:nvPicPr>
        <xdr:cNvPr id="3075" name="Picture 3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D00-00000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24000"/>
        </a:blip>
        <a:srcRect/>
        <a:stretch>
          <a:fillRect/>
        </a:stretch>
      </xdr:blipFill>
      <xdr:spPr bwMode="auto">
        <a:xfrm>
          <a:off x="5943600" y="45720"/>
          <a:ext cx="382089" cy="29718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38100</xdr:colOff>
      <xdr:row>0</xdr:row>
      <xdr:rowOff>45720</xdr:rowOff>
    </xdr:from>
    <xdr:to>
      <xdr:col>2</xdr:col>
      <xdr:colOff>97764</xdr:colOff>
      <xdr:row>1</xdr:row>
      <xdr:rowOff>64756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8100" y="45720"/>
          <a:ext cx="920724" cy="186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45720</xdr:rowOff>
    </xdr:from>
    <xdr:to>
      <xdr:col>8</xdr:col>
      <xdr:colOff>754380</xdr:colOff>
      <xdr:row>1</xdr:row>
      <xdr:rowOff>31030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715000" y="45720"/>
          <a:ext cx="754380" cy="15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586740</xdr:colOff>
      <xdr:row>0</xdr:row>
      <xdr:rowOff>53340</xdr:rowOff>
    </xdr:from>
    <xdr:to>
      <xdr:col>8</xdr:col>
      <xdr:colOff>175260</xdr:colOff>
      <xdr:row>0</xdr:row>
      <xdr:rowOff>335280</xdr:rowOff>
    </xdr:to>
    <xdr:pic>
      <xdr:nvPicPr>
        <xdr:cNvPr id="4098" name="Picture 2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295900" y="53340"/>
          <a:ext cx="373380" cy="28194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45720</xdr:colOff>
      <xdr:row>0</xdr:row>
      <xdr:rowOff>53340</xdr:rowOff>
    </xdr:from>
    <xdr:to>
      <xdr:col>2</xdr:col>
      <xdr:colOff>181584</xdr:colOff>
      <xdr:row>0</xdr:row>
      <xdr:rowOff>240016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45720" y="53340"/>
          <a:ext cx="920724" cy="186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541020</xdr:colOff>
      <xdr:row>13</xdr:row>
      <xdr:rowOff>144780</xdr:rowOff>
    </xdr:from>
    <xdr:to>
      <xdr:col>8</xdr:col>
      <xdr:colOff>815340</xdr:colOff>
      <xdr:row>15</xdr:row>
      <xdr:rowOff>0</xdr:rowOff>
    </xdr:to>
    <xdr:pic>
      <xdr:nvPicPr>
        <xdr:cNvPr id="2051" name="Picture 3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19900" y="2362200"/>
          <a:ext cx="274320" cy="1981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83820</xdr:colOff>
      <xdr:row>0</xdr:row>
      <xdr:rowOff>53340</xdr:rowOff>
    </xdr:from>
    <xdr:to>
      <xdr:col>1</xdr:col>
      <xdr:colOff>219684</xdr:colOff>
      <xdr:row>1</xdr:row>
      <xdr:rowOff>72376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83820" y="53340"/>
          <a:ext cx="920724" cy="186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53340</xdr:rowOff>
    </xdr:from>
    <xdr:to>
      <xdr:col>1</xdr:col>
      <xdr:colOff>99060</xdr:colOff>
      <xdr:row>0</xdr:row>
      <xdr:rowOff>172301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53340"/>
          <a:ext cx="586740" cy="11896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30480</xdr:rowOff>
    </xdr:from>
    <xdr:to>
      <xdr:col>1</xdr:col>
      <xdr:colOff>320040</xdr:colOff>
      <xdr:row>0</xdr:row>
      <xdr:rowOff>160256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1440" y="30480"/>
          <a:ext cx="640080" cy="1297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60960</xdr:rowOff>
    </xdr:from>
    <xdr:to>
      <xdr:col>1</xdr:col>
      <xdr:colOff>365760</xdr:colOff>
      <xdr:row>0</xdr:row>
      <xdr:rowOff>209275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5720" y="60960"/>
          <a:ext cx="731520" cy="14831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45720</xdr:rowOff>
    </xdr:from>
    <xdr:to>
      <xdr:col>1</xdr:col>
      <xdr:colOff>381000</xdr:colOff>
      <xdr:row>0</xdr:row>
      <xdr:rowOff>187855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45720"/>
          <a:ext cx="701040" cy="14213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60960</xdr:rowOff>
    </xdr:from>
    <xdr:to>
      <xdr:col>2</xdr:col>
      <xdr:colOff>15240</xdr:colOff>
      <xdr:row>0</xdr:row>
      <xdr:rowOff>207730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6200" y="60960"/>
          <a:ext cx="723900" cy="146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09"/>
  <sheetViews>
    <sheetView tabSelected="1" topLeftCell="A27" workbookViewId="0">
      <selection activeCell="A58" sqref="A58:XFD61"/>
    </sheetView>
  </sheetViews>
  <sheetFormatPr baseColWidth="10" defaultColWidth="11.5703125" defaultRowHeight="12.75" x14ac:dyDescent="0.2"/>
  <cols>
    <col min="1" max="1" width="8.140625" style="15" customWidth="1"/>
    <col min="2" max="11" width="9.28515625" style="15" customWidth="1"/>
    <col min="12" max="12" width="9" style="15" hidden="1" customWidth="1"/>
    <col min="13" max="14" width="5.140625" style="15" hidden="1" customWidth="1"/>
    <col min="15" max="15" width="11.28515625" style="15" hidden="1" customWidth="1"/>
    <col min="16" max="16" width="9.140625" style="15" hidden="1" customWidth="1"/>
    <col min="17" max="25" width="9.28515625" style="15" hidden="1" customWidth="1"/>
    <col min="26" max="26" width="5.7109375" style="15" hidden="1" customWidth="1"/>
    <col min="27" max="27" width="6.7109375" style="15" hidden="1" customWidth="1"/>
    <col min="28" max="28" width="5.140625" style="15" hidden="1" customWidth="1"/>
    <col min="29" max="29" width="4.85546875" style="15" hidden="1" customWidth="1"/>
    <col min="30" max="30" width="12.5703125" style="15" hidden="1" customWidth="1"/>
    <col min="31" max="31" width="4.140625" style="15" hidden="1" customWidth="1"/>
    <col min="32" max="32" width="13" style="15" hidden="1" customWidth="1"/>
    <col min="33" max="33" width="13.5703125" style="15" hidden="1" customWidth="1"/>
    <col min="34" max="36" width="11.5703125" style="15" hidden="1" customWidth="1"/>
    <col min="37" max="16384" width="11.5703125" style="15"/>
  </cols>
  <sheetData>
    <row r="1" spans="1:35" ht="24" customHeight="1" x14ac:dyDescent="0.2"/>
    <row r="2" spans="1:35" ht="15" x14ac:dyDescent="0.25">
      <c r="D2" s="148" t="s">
        <v>0</v>
      </c>
      <c r="E2" s="148"/>
      <c r="F2" s="148"/>
      <c r="G2" s="148"/>
      <c r="H2" s="148"/>
      <c r="I2" s="148"/>
      <c r="J2" s="148"/>
      <c r="K2" s="148"/>
    </row>
    <row r="3" spans="1:35" x14ac:dyDescent="0.2">
      <c r="A3" s="15" t="s">
        <v>276</v>
      </c>
      <c r="K3" s="17"/>
    </row>
    <row r="4" spans="1:35" hidden="1" x14ac:dyDescent="0.2">
      <c r="B4" s="15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6</v>
      </c>
      <c r="H4" s="15" t="s">
        <v>7</v>
      </c>
      <c r="I4" s="15" t="s">
        <v>8</v>
      </c>
      <c r="J4" s="15" t="s">
        <v>9</v>
      </c>
      <c r="K4" s="15" t="s">
        <v>10</v>
      </c>
    </row>
    <row r="5" spans="1:35" hidden="1" x14ac:dyDescent="0.2">
      <c r="A5" s="15" t="s">
        <v>11</v>
      </c>
      <c r="B5" s="15">
        <f t="shared" ref="B5:K5" si="0">P508</f>
        <v>39</v>
      </c>
      <c r="C5" s="15">
        <f t="shared" si="0"/>
        <v>43.5</v>
      </c>
      <c r="D5" s="15">
        <f t="shared" si="0"/>
        <v>88.5</v>
      </c>
      <c r="E5" s="15">
        <f t="shared" si="0"/>
        <v>0</v>
      </c>
      <c r="F5" s="15">
        <f t="shared" si="0"/>
        <v>0</v>
      </c>
      <c r="G5" s="15">
        <f t="shared" si="0"/>
        <v>0</v>
      </c>
      <c r="H5" s="15">
        <f t="shared" si="0"/>
        <v>0</v>
      </c>
      <c r="I5" s="15">
        <f t="shared" si="0"/>
        <v>0</v>
      </c>
      <c r="J5" s="15">
        <f t="shared" si="0"/>
        <v>0</v>
      </c>
      <c r="K5" s="15">
        <f t="shared" si="0"/>
        <v>0</v>
      </c>
      <c r="AH5" s="18" t="s">
        <v>207</v>
      </c>
      <c r="AI5" s="18" t="s">
        <v>208</v>
      </c>
    </row>
    <row r="6" spans="1:35" x14ac:dyDescent="0.2">
      <c r="A6" s="19" t="s">
        <v>172</v>
      </c>
      <c r="B6" s="20" t="s">
        <v>173</v>
      </c>
      <c r="O6" s="21" t="s">
        <v>12</v>
      </c>
      <c r="P6" s="15" t="s">
        <v>13</v>
      </c>
      <c r="Q6" s="15" t="s">
        <v>13</v>
      </c>
      <c r="R6" s="15" t="s">
        <v>13</v>
      </c>
      <c r="S6" s="15" t="s">
        <v>13</v>
      </c>
      <c r="T6" s="15" t="s">
        <v>13</v>
      </c>
      <c r="U6" s="15" t="s">
        <v>13</v>
      </c>
      <c r="V6" s="15" t="s">
        <v>13</v>
      </c>
      <c r="W6" s="15" t="s">
        <v>13</v>
      </c>
      <c r="X6" s="15" t="s">
        <v>13</v>
      </c>
      <c r="Y6" s="15" t="s">
        <v>13</v>
      </c>
      <c r="Z6" s="15" t="s">
        <v>12</v>
      </c>
      <c r="AA6" s="15" t="s">
        <v>14</v>
      </c>
      <c r="AB6" s="15" t="s">
        <v>15</v>
      </c>
      <c r="AH6" s="18">
        <f>SUM(AH8:AH507)</f>
        <v>48</v>
      </c>
      <c r="AI6" s="22">
        <f>1-(AH6/(D60^3-D60))</f>
        <v>0.99174406604747167</v>
      </c>
    </row>
    <row r="7" spans="1:35" x14ac:dyDescent="0.2">
      <c r="A7" s="21" t="s">
        <v>16</v>
      </c>
      <c r="B7" s="23" t="s">
        <v>17</v>
      </c>
      <c r="C7" s="23" t="s">
        <v>18</v>
      </c>
      <c r="D7" s="23" t="s">
        <v>19</v>
      </c>
      <c r="E7" s="23" t="s">
        <v>20</v>
      </c>
      <c r="F7" s="23" t="s">
        <v>21</v>
      </c>
      <c r="G7" s="23" t="s">
        <v>22</v>
      </c>
      <c r="H7" s="23" t="s">
        <v>23</v>
      </c>
      <c r="I7" s="23" t="s">
        <v>24</v>
      </c>
      <c r="J7" s="23" t="s">
        <v>25</v>
      </c>
      <c r="K7" s="23" t="s">
        <v>26</v>
      </c>
      <c r="L7" s="24" t="s">
        <v>27</v>
      </c>
      <c r="M7" s="24" t="s">
        <v>28</v>
      </c>
      <c r="N7" s="24"/>
      <c r="O7" s="21" t="s">
        <v>29</v>
      </c>
      <c r="P7" s="18">
        <v>1</v>
      </c>
      <c r="Q7" s="18">
        <v>2</v>
      </c>
      <c r="R7" s="18">
        <v>3</v>
      </c>
      <c r="S7" s="18">
        <v>4</v>
      </c>
      <c r="T7" s="18">
        <v>5</v>
      </c>
      <c r="U7" s="18">
        <v>6</v>
      </c>
      <c r="V7" s="18">
        <v>7</v>
      </c>
      <c r="W7" s="18">
        <v>8</v>
      </c>
      <c r="X7" s="18">
        <v>9</v>
      </c>
      <c r="Y7" s="18">
        <v>10</v>
      </c>
      <c r="Z7" s="15" t="s">
        <v>30</v>
      </c>
      <c r="AA7" s="15" t="s">
        <v>31</v>
      </c>
      <c r="AB7" s="15" t="s">
        <v>32</v>
      </c>
      <c r="AE7" s="15" t="s">
        <v>33</v>
      </c>
      <c r="AF7" s="15" t="s">
        <v>34</v>
      </c>
      <c r="AG7" s="15" t="s">
        <v>205</v>
      </c>
      <c r="AH7" s="18" t="s">
        <v>206</v>
      </c>
    </row>
    <row r="8" spans="1:35" x14ac:dyDescent="0.2">
      <c r="A8" s="15">
        <v>1</v>
      </c>
      <c r="B8" s="31">
        <v>1</v>
      </c>
      <c r="C8" s="31">
        <v>6</v>
      </c>
      <c r="D8" s="31">
        <v>12</v>
      </c>
      <c r="E8" s="31"/>
      <c r="F8" s="31"/>
      <c r="G8" s="31"/>
      <c r="H8" s="31"/>
      <c r="I8" s="31"/>
      <c r="J8" s="31"/>
      <c r="K8" s="31"/>
      <c r="L8" s="25">
        <f>IF(B$8&lt;&gt;0,B$8,"")</f>
        <v>1</v>
      </c>
      <c r="M8" s="25" t="str">
        <f>IF(B8&lt;&gt;0,"x1","")</f>
        <v>x1</v>
      </c>
      <c r="N8" s="15">
        <v>1</v>
      </c>
      <c r="O8" s="26">
        <f t="shared" ref="O8:O23" si="1">Z8+(AA8-1)/2</f>
        <v>1</v>
      </c>
      <c r="P8" s="21">
        <f>IF(M8="x1",O8,"")</f>
        <v>1</v>
      </c>
      <c r="Q8" s="21" t="str">
        <f>IF(M8="x2",O8,"")</f>
        <v/>
      </c>
      <c r="R8" s="21" t="str">
        <f>IF($M8="x3",$O8,"")</f>
        <v/>
      </c>
      <c r="S8" s="21" t="str">
        <f>IF($M8="x4",$O8,"")</f>
        <v/>
      </c>
      <c r="T8" s="21" t="str">
        <f>IF($M8="x5",$O8,"")</f>
        <v/>
      </c>
      <c r="U8" s="21" t="str">
        <f>IF($M8="x6",$O8,"")</f>
        <v/>
      </c>
      <c r="V8" s="21" t="str">
        <f>IF($M8="x7",$O8,"")</f>
        <v/>
      </c>
      <c r="W8" s="21" t="str">
        <f>IF($M8="x8",$O8,"")</f>
        <v/>
      </c>
      <c r="X8" s="21" t="str">
        <f>IF($M8="x9",$O8,"")</f>
        <v/>
      </c>
      <c r="Y8" s="21" t="str">
        <f>IF($M8="x10",$O8,"")</f>
        <v/>
      </c>
      <c r="Z8" s="27">
        <f t="shared" ref="Z8:Z71" si="2">RANK(L8,$L$8:$L$507,1)</f>
        <v>1</v>
      </c>
      <c r="AA8" s="27">
        <f t="shared" ref="AA8:AA71" si="3">VLOOKUP(Z8,$AE$8:$AF$507,2)</f>
        <v>1</v>
      </c>
      <c r="AB8" s="15" t="str">
        <f>IF(M8=0,"",M8)</f>
        <v>x1</v>
      </c>
      <c r="AC8" s="15">
        <v>1</v>
      </c>
      <c r="AE8" s="15">
        <v>1</v>
      </c>
      <c r="AF8" s="15">
        <f t="shared" ref="AF8:AF71" si="4">COUNTIF($Z$8:$Z$507,AE8)</f>
        <v>1</v>
      </c>
      <c r="AG8" s="15" t="str">
        <f>IF(AF8&lt;2,"",AF8)</f>
        <v/>
      </c>
      <c r="AH8" s="15" t="str">
        <f>IF(AG8="","",(AG8^3)-AG8)</f>
        <v/>
      </c>
    </row>
    <row r="9" spans="1:35" x14ac:dyDescent="0.2">
      <c r="A9" s="15">
        <v>2</v>
      </c>
      <c r="B9" s="31">
        <v>5</v>
      </c>
      <c r="C9" s="31">
        <v>9</v>
      </c>
      <c r="D9" s="31">
        <v>9</v>
      </c>
      <c r="E9" s="31"/>
      <c r="F9" s="31"/>
      <c r="G9" s="31"/>
      <c r="H9" s="31"/>
      <c r="I9" s="31"/>
      <c r="J9" s="31"/>
      <c r="K9" s="31"/>
      <c r="L9" s="25">
        <f t="shared" ref="L9:L24" si="5">IF(B9&lt;&gt;0,B9,"")</f>
        <v>5</v>
      </c>
      <c r="M9" s="25" t="str">
        <f t="shared" ref="M9:M24" si="6">IF(B9&lt;&gt;0,"x1","")</f>
        <v>x1</v>
      </c>
      <c r="N9" s="15">
        <v>2</v>
      </c>
      <c r="O9" s="26">
        <f t="shared" si="1"/>
        <v>5.5</v>
      </c>
      <c r="P9" s="21">
        <f t="shared" ref="P9:P24" si="7">IF(M9="x1",O9,"")</f>
        <v>5.5</v>
      </c>
      <c r="Q9" s="21" t="str">
        <f t="shared" ref="Q9:Q24" si="8">IF(M9="x2",O9,"")</f>
        <v/>
      </c>
      <c r="R9" s="21" t="str">
        <f t="shared" ref="R9:R24" si="9">IF($M9="x3",$O9,"")</f>
        <v/>
      </c>
      <c r="S9" s="21" t="str">
        <f t="shared" ref="S9:S24" si="10">IF($M9="x4",$O9,"")</f>
        <v/>
      </c>
      <c r="T9" s="21" t="str">
        <f t="shared" ref="T9:T24" si="11">IF($M9="x5",$O9,"")</f>
        <v/>
      </c>
      <c r="U9" s="21" t="str">
        <f t="shared" ref="U9:U24" si="12">IF($M9="x6",$O9,"")</f>
        <v/>
      </c>
      <c r="V9" s="21" t="str">
        <f t="shared" ref="V9:V24" si="13">IF($M9="x7",$O9,"")</f>
        <v/>
      </c>
      <c r="W9" s="21" t="str">
        <f t="shared" ref="W9:W24" si="14">IF($M9="x8",$O9,"")</f>
        <v/>
      </c>
      <c r="X9" s="21" t="str">
        <f t="shared" ref="X9:X24" si="15">IF($M9="x9",$O9,"")</f>
        <v/>
      </c>
      <c r="Y9" s="21" t="str">
        <f t="shared" ref="Y9:Y24" si="16">IF($M9="x10",$O9,"")</f>
        <v/>
      </c>
      <c r="Z9" s="27">
        <f t="shared" si="2"/>
        <v>5</v>
      </c>
      <c r="AA9" s="27">
        <f t="shared" si="3"/>
        <v>2</v>
      </c>
      <c r="AB9" s="15" t="str">
        <f t="shared" ref="AB9:AB24" si="17">IF(M9=0,"",M9)</f>
        <v>x1</v>
      </c>
      <c r="AC9" s="15">
        <v>2</v>
      </c>
      <c r="AE9" s="15">
        <v>2</v>
      </c>
      <c r="AF9" s="15">
        <f t="shared" si="4"/>
        <v>2</v>
      </c>
      <c r="AG9" s="15">
        <f t="shared" ref="AG9:AG114" si="18">IF(AF9&lt;2,"",AF9)</f>
        <v>2</v>
      </c>
      <c r="AH9" s="15">
        <f t="shared" ref="AH9:AH114" si="19">IF(AG9="","",(AG9^3)-AG9)</f>
        <v>6</v>
      </c>
    </row>
    <row r="10" spans="1:35" x14ac:dyDescent="0.2">
      <c r="A10" s="15">
        <v>3</v>
      </c>
      <c r="B10" s="31">
        <v>4</v>
      </c>
      <c r="C10" s="31">
        <v>2</v>
      </c>
      <c r="D10" s="31">
        <v>7</v>
      </c>
      <c r="E10" s="31"/>
      <c r="F10" s="31"/>
      <c r="G10" s="31"/>
      <c r="H10" s="31"/>
      <c r="I10" s="31"/>
      <c r="J10" s="31"/>
      <c r="K10" s="31"/>
      <c r="L10" s="25">
        <f t="shared" si="5"/>
        <v>4</v>
      </c>
      <c r="M10" s="25" t="str">
        <f t="shared" si="6"/>
        <v>x1</v>
      </c>
      <c r="N10" s="15">
        <v>3</v>
      </c>
      <c r="O10" s="26">
        <f t="shared" si="1"/>
        <v>4</v>
      </c>
      <c r="P10" s="21">
        <f t="shared" si="7"/>
        <v>4</v>
      </c>
      <c r="Q10" s="21" t="str">
        <f t="shared" si="8"/>
        <v/>
      </c>
      <c r="R10" s="21" t="str">
        <f t="shared" si="9"/>
        <v/>
      </c>
      <c r="S10" s="21" t="str">
        <f t="shared" si="10"/>
        <v/>
      </c>
      <c r="T10" s="21" t="str">
        <f t="shared" si="11"/>
        <v/>
      </c>
      <c r="U10" s="21" t="str">
        <f t="shared" si="12"/>
        <v/>
      </c>
      <c r="V10" s="21" t="str">
        <f t="shared" si="13"/>
        <v/>
      </c>
      <c r="W10" s="21" t="str">
        <f t="shared" si="14"/>
        <v/>
      </c>
      <c r="X10" s="21" t="str">
        <f t="shared" si="15"/>
        <v/>
      </c>
      <c r="Y10" s="21" t="str">
        <f t="shared" si="16"/>
        <v/>
      </c>
      <c r="Z10" s="27">
        <f t="shared" si="2"/>
        <v>4</v>
      </c>
      <c r="AA10" s="27">
        <f t="shared" si="3"/>
        <v>1</v>
      </c>
      <c r="AB10" s="15" t="str">
        <f t="shared" si="17"/>
        <v>x1</v>
      </c>
      <c r="AC10" s="15">
        <v>3</v>
      </c>
      <c r="AE10" s="15">
        <v>3</v>
      </c>
      <c r="AF10" s="15">
        <f t="shared" si="4"/>
        <v>0</v>
      </c>
      <c r="AG10" s="15" t="str">
        <f t="shared" si="18"/>
        <v/>
      </c>
      <c r="AH10" s="15" t="str">
        <f t="shared" si="19"/>
        <v/>
      </c>
    </row>
    <row r="11" spans="1:35" x14ac:dyDescent="0.2">
      <c r="A11" s="15">
        <v>4</v>
      </c>
      <c r="B11" s="31">
        <v>7</v>
      </c>
      <c r="C11" s="31">
        <v>8</v>
      </c>
      <c r="D11" s="31">
        <v>11</v>
      </c>
      <c r="E11" s="31"/>
      <c r="F11" s="31"/>
      <c r="G11" s="31"/>
      <c r="H11" s="31"/>
      <c r="I11" s="31"/>
      <c r="J11" s="31"/>
      <c r="K11" s="31"/>
      <c r="L11" s="25">
        <f t="shared" si="5"/>
        <v>7</v>
      </c>
      <c r="M11" s="25" t="str">
        <f t="shared" si="6"/>
        <v>x1</v>
      </c>
      <c r="N11" s="15">
        <v>4</v>
      </c>
      <c r="O11" s="26">
        <f t="shared" si="1"/>
        <v>9</v>
      </c>
      <c r="P11" s="21">
        <f t="shared" si="7"/>
        <v>9</v>
      </c>
      <c r="Q11" s="21" t="str">
        <f t="shared" si="8"/>
        <v/>
      </c>
      <c r="R11" s="21" t="str">
        <f t="shared" si="9"/>
        <v/>
      </c>
      <c r="S11" s="21" t="str">
        <f t="shared" si="10"/>
        <v/>
      </c>
      <c r="T11" s="21" t="str">
        <f t="shared" si="11"/>
        <v/>
      </c>
      <c r="U11" s="21" t="str">
        <f t="shared" si="12"/>
        <v/>
      </c>
      <c r="V11" s="21" t="str">
        <f t="shared" si="13"/>
        <v/>
      </c>
      <c r="W11" s="21" t="str">
        <f t="shared" si="14"/>
        <v/>
      </c>
      <c r="X11" s="21" t="str">
        <f t="shared" si="15"/>
        <v/>
      </c>
      <c r="Y11" s="21" t="str">
        <f t="shared" si="16"/>
        <v/>
      </c>
      <c r="Z11" s="27">
        <f t="shared" si="2"/>
        <v>8</v>
      </c>
      <c r="AA11" s="27">
        <f t="shared" si="3"/>
        <v>3</v>
      </c>
      <c r="AB11" s="15" t="str">
        <f t="shared" si="17"/>
        <v>x1</v>
      </c>
      <c r="AC11" s="15">
        <v>4</v>
      </c>
      <c r="AE11" s="15">
        <v>4</v>
      </c>
      <c r="AF11" s="15">
        <f t="shared" si="4"/>
        <v>1</v>
      </c>
      <c r="AG11" s="15" t="str">
        <f t="shared" si="18"/>
        <v/>
      </c>
      <c r="AH11" s="15" t="str">
        <f t="shared" si="19"/>
        <v/>
      </c>
    </row>
    <row r="12" spans="1:35" x14ac:dyDescent="0.2">
      <c r="A12" s="15">
        <v>5</v>
      </c>
      <c r="B12" s="31">
        <v>8</v>
      </c>
      <c r="C12" s="31">
        <v>7</v>
      </c>
      <c r="D12" s="31">
        <v>13</v>
      </c>
      <c r="E12" s="31"/>
      <c r="F12" s="31"/>
      <c r="G12" s="31"/>
      <c r="H12" s="31"/>
      <c r="I12" s="31"/>
      <c r="J12" s="31"/>
      <c r="K12" s="31"/>
      <c r="L12" s="25">
        <f t="shared" si="5"/>
        <v>8</v>
      </c>
      <c r="M12" s="25" t="str">
        <f t="shared" si="6"/>
        <v>x1</v>
      </c>
      <c r="N12" s="15">
        <v>5</v>
      </c>
      <c r="O12" s="26">
        <f t="shared" si="1"/>
        <v>11.5</v>
      </c>
      <c r="P12" s="21">
        <f t="shared" si="7"/>
        <v>11.5</v>
      </c>
      <c r="Q12" s="21" t="str">
        <f t="shared" si="8"/>
        <v/>
      </c>
      <c r="R12" s="21" t="str">
        <f t="shared" si="9"/>
        <v/>
      </c>
      <c r="S12" s="21" t="str">
        <f t="shared" si="10"/>
        <v/>
      </c>
      <c r="T12" s="21" t="str">
        <f t="shared" si="11"/>
        <v/>
      </c>
      <c r="U12" s="21" t="str">
        <f t="shared" si="12"/>
        <v/>
      </c>
      <c r="V12" s="21" t="str">
        <f t="shared" si="13"/>
        <v/>
      </c>
      <c r="W12" s="21" t="str">
        <f t="shared" si="14"/>
        <v/>
      </c>
      <c r="X12" s="21" t="str">
        <f t="shared" si="15"/>
        <v/>
      </c>
      <c r="Y12" s="21" t="str">
        <f t="shared" si="16"/>
        <v/>
      </c>
      <c r="Z12" s="27">
        <f t="shared" si="2"/>
        <v>11</v>
      </c>
      <c r="AA12" s="27">
        <f t="shared" si="3"/>
        <v>2</v>
      </c>
      <c r="AB12" s="15" t="str">
        <f t="shared" si="17"/>
        <v>x1</v>
      </c>
      <c r="AC12" s="15">
        <v>5</v>
      </c>
      <c r="AE12" s="15">
        <v>5</v>
      </c>
      <c r="AF12" s="15">
        <f t="shared" si="4"/>
        <v>2</v>
      </c>
      <c r="AG12" s="15">
        <f t="shared" si="18"/>
        <v>2</v>
      </c>
      <c r="AH12" s="15">
        <f t="shared" si="19"/>
        <v>6</v>
      </c>
    </row>
    <row r="13" spans="1:35" x14ac:dyDescent="0.2">
      <c r="A13" s="15">
        <v>6</v>
      </c>
      <c r="B13" s="31">
        <v>2</v>
      </c>
      <c r="C13" s="31"/>
      <c r="D13" s="31">
        <v>14</v>
      </c>
      <c r="E13" s="31"/>
      <c r="F13" s="31"/>
      <c r="G13" s="31"/>
      <c r="H13" s="31"/>
      <c r="I13" s="31"/>
      <c r="J13" s="31"/>
      <c r="K13" s="31"/>
      <c r="L13" s="25">
        <f t="shared" si="5"/>
        <v>2</v>
      </c>
      <c r="M13" s="25" t="str">
        <f t="shared" si="6"/>
        <v>x1</v>
      </c>
      <c r="N13" s="15">
        <v>6</v>
      </c>
      <c r="O13" s="26">
        <f t="shared" si="1"/>
        <v>2.5</v>
      </c>
      <c r="P13" s="21">
        <f t="shared" si="7"/>
        <v>2.5</v>
      </c>
      <c r="Q13" s="21" t="str">
        <f t="shared" si="8"/>
        <v/>
      </c>
      <c r="R13" s="21" t="str">
        <f t="shared" si="9"/>
        <v/>
      </c>
      <c r="S13" s="21" t="str">
        <f t="shared" si="10"/>
        <v/>
      </c>
      <c r="T13" s="21" t="str">
        <f t="shared" si="11"/>
        <v/>
      </c>
      <c r="U13" s="21" t="str">
        <f t="shared" si="12"/>
        <v/>
      </c>
      <c r="V13" s="21" t="str">
        <f t="shared" si="13"/>
        <v/>
      </c>
      <c r="W13" s="21" t="str">
        <f t="shared" si="14"/>
        <v/>
      </c>
      <c r="X13" s="21" t="str">
        <f t="shared" si="15"/>
        <v/>
      </c>
      <c r="Y13" s="21" t="str">
        <f t="shared" si="16"/>
        <v/>
      </c>
      <c r="Z13" s="27">
        <f t="shared" si="2"/>
        <v>2</v>
      </c>
      <c r="AA13" s="27">
        <f t="shared" si="3"/>
        <v>2</v>
      </c>
      <c r="AB13" s="15" t="str">
        <f t="shared" si="17"/>
        <v>x1</v>
      </c>
      <c r="AC13" s="15">
        <v>6</v>
      </c>
      <c r="AE13" s="15">
        <v>6</v>
      </c>
      <c r="AF13" s="15">
        <f t="shared" si="4"/>
        <v>0</v>
      </c>
      <c r="AG13" s="15" t="str">
        <f t="shared" si="18"/>
        <v/>
      </c>
      <c r="AH13" s="15" t="str">
        <f t="shared" si="19"/>
        <v/>
      </c>
    </row>
    <row r="14" spans="1:35" x14ac:dyDescent="0.2">
      <c r="A14" s="15">
        <v>7</v>
      </c>
      <c r="B14" s="31">
        <v>5</v>
      </c>
      <c r="C14" s="31"/>
      <c r="D14" s="31"/>
      <c r="E14" s="31"/>
      <c r="F14" s="31"/>
      <c r="G14" s="31"/>
      <c r="H14" s="31"/>
      <c r="I14" s="31"/>
      <c r="J14" s="31"/>
      <c r="K14" s="31"/>
      <c r="L14" s="25">
        <f t="shared" si="5"/>
        <v>5</v>
      </c>
      <c r="M14" s="25" t="str">
        <f t="shared" si="6"/>
        <v>x1</v>
      </c>
      <c r="N14" s="15">
        <v>7</v>
      </c>
      <c r="O14" s="26">
        <f t="shared" si="1"/>
        <v>5.5</v>
      </c>
      <c r="P14" s="21">
        <f t="shared" si="7"/>
        <v>5.5</v>
      </c>
      <c r="Q14" s="21" t="str">
        <f t="shared" si="8"/>
        <v/>
      </c>
      <c r="R14" s="21" t="str">
        <f t="shared" si="9"/>
        <v/>
      </c>
      <c r="S14" s="21" t="str">
        <f t="shared" si="10"/>
        <v/>
      </c>
      <c r="T14" s="21" t="str">
        <f t="shared" si="11"/>
        <v/>
      </c>
      <c r="U14" s="21" t="str">
        <f t="shared" si="12"/>
        <v/>
      </c>
      <c r="V14" s="21" t="str">
        <f t="shared" si="13"/>
        <v/>
      </c>
      <c r="W14" s="21" t="str">
        <f t="shared" si="14"/>
        <v/>
      </c>
      <c r="X14" s="21" t="str">
        <f t="shared" si="15"/>
        <v/>
      </c>
      <c r="Y14" s="21" t="str">
        <f t="shared" si="16"/>
        <v/>
      </c>
      <c r="Z14" s="27">
        <f t="shared" si="2"/>
        <v>5</v>
      </c>
      <c r="AA14" s="27">
        <f t="shared" si="3"/>
        <v>2</v>
      </c>
      <c r="AB14" s="15" t="str">
        <f t="shared" si="17"/>
        <v>x1</v>
      </c>
      <c r="AC14" s="15">
        <v>7</v>
      </c>
      <c r="AE14" s="15">
        <v>7</v>
      </c>
      <c r="AF14" s="15">
        <f t="shared" si="4"/>
        <v>1</v>
      </c>
      <c r="AG14" s="15" t="str">
        <f t="shared" si="18"/>
        <v/>
      </c>
      <c r="AH14" s="15" t="str">
        <f t="shared" si="19"/>
        <v/>
      </c>
    </row>
    <row r="15" spans="1:35" x14ac:dyDescent="0.2">
      <c r="A15" s="15">
        <v>8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25" t="str">
        <f t="shared" si="5"/>
        <v/>
      </c>
      <c r="M15" s="25" t="str">
        <f t="shared" si="6"/>
        <v/>
      </c>
      <c r="N15" s="15">
        <v>8</v>
      </c>
      <c r="O15" s="26" t="e">
        <f t="shared" si="1"/>
        <v>#VALUE!</v>
      </c>
      <c r="P15" s="21" t="str">
        <f t="shared" si="7"/>
        <v/>
      </c>
      <c r="Q15" s="21" t="str">
        <f t="shared" si="8"/>
        <v/>
      </c>
      <c r="R15" s="21" t="str">
        <f t="shared" si="9"/>
        <v/>
      </c>
      <c r="S15" s="21" t="str">
        <f t="shared" si="10"/>
        <v/>
      </c>
      <c r="T15" s="21" t="str">
        <f t="shared" si="11"/>
        <v/>
      </c>
      <c r="U15" s="21" t="str">
        <f t="shared" si="12"/>
        <v/>
      </c>
      <c r="V15" s="21" t="str">
        <f t="shared" si="13"/>
        <v/>
      </c>
      <c r="W15" s="21" t="str">
        <f t="shared" si="14"/>
        <v/>
      </c>
      <c r="X15" s="21" t="str">
        <f t="shared" si="15"/>
        <v/>
      </c>
      <c r="Y15" s="21" t="str">
        <f t="shared" si="16"/>
        <v/>
      </c>
      <c r="Z15" s="27" t="e">
        <f t="shared" si="2"/>
        <v>#VALUE!</v>
      </c>
      <c r="AA15" s="27" t="e">
        <f t="shared" si="3"/>
        <v>#VALUE!</v>
      </c>
      <c r="AB15" s="15" t="str">
        <f t="shared" si="17"/>
        <v/>
      </c>
      <c r="AC15" s="15">
        <v>8</v>
      </c>
      <c r="AE15" s="15">
        <v>8</v>
      </c>
      <c r="AF15" s="15">
        <f t="shared" si="4"/>
        <v>3</v>
      </c>
      <c r="AG15" s="15">
        <f t="shared" si="18"/>
        <v>3</v>
      </c>
      <c r="AH15" s="15">
        <f t="shared" si="19"/>
        <v>24</v>
      </c>
    </row>
    <row r="16" spans="1:35" x14ac:dyDescent="0.2">
      <c r="A16" s="15">
        <v>9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25" t="str">
        <f t="shared" si="5"/>
        <v/>
      </c>
      <c r="M16" s="25" t="str">
        <f t="shared" si="6"/>
        <v/>
      </c>
      <c r="N16" s="15">
        <v>9</v>
      </c>
      <c r="O16" s="26" t="e">
        <f t="shared" si="1"/>
        <v>#VALUE!</v>
      </c>
      <c r="P16" s="21" t="str">
        <f t="shared" si="7"/>
        <v/>
      </c>
      <c r="Q16" s="21" t="str">
        <f t="shared" si="8"/>
        <v/>
      </c>
      <c r="R16" s="21" t="str">
        <f t="shared" si="9"/>
        <v/>
      </c>
      <c r="S16" s="21" t="str">
        <f t="shared" si="10"/>
        <v/>
      </c>
      <c r="T16" s="21" t="str">
        <f t="shared" si="11"/>
        <v/>
      </c>
      <c r="U16" s="21" t="str">
        <f t="shared" si="12"/>
        <v/>
      </c>
      <c r="V16" s="21" t="str">
        <f t="shared" si="13"/>
        <v/>
      </c>
      <c r="W16" s="21" t="str">
        <f t="shared" si="14"/>
        <v/>
      </c>
      <c r="X16" s="21" t="str">
        <f t="shared" si="15"/>
        <v/>
      </c>
      <c r="Y16" s="21" t="str">
        <f t="shared" si="16"/>
        <v/>
      </c>
      <c r="Z16" s="27" t="e">
        <f t="shared" si="2"/>
        <v>#VALUE!</v>
      </c>
      <c r="AA16" s="27" t="e">
        <f t="shared" si="3"/>
        <v>#VALUE!</v>
      </c>
      <c r="AB16" s="15" t="str">
        <f t="shared" si="17"/>
        <v/>
      </c>
      <c r="AC16" s="15">
        <v>9</v>
      </c>
      <c r="AE16" s="15">
        <v>9</v>
      </c>
      <c r="AF16" s="15">
        <f t="shared" si="4"/>
        <v>0</v>
      </c>
      <c r="AG16" s="15" t="str">
        <f t="shared" si="18"/>
        <v/>
      </c>
      <c r="AH16" s="15" t="str">
        <f t="shared" si="19"/>
        <v/>
      </c>
    </row>
    <row r="17" spans="1:34" x14ac:dyDescent="0.2">
      <c r="A17" s="15">
        <v>10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25" t="str">
        <f t="shared" si="5"/>
        <v/>
      </c>
      <c r="M17" s="25" t="str">
        <f t="shared" si="6"/>
        <v/>
      </c>
      <c r="N17" s="15">
        <v>10</v>
      </c>
      <c r="O17" s="26" t="e">
        <f t="shared" si="1"/>
        <v>#VALUE!</v>
      </c>
      <c r="P17" s="21" t="str">
        <f t="shared" si="7"/>
        <v/>
      </c>
      <c r="Q17" s="21" t="str">
        <f t="shared" si="8"/>
        <v/>
      </c>
      <c r="R17" s="21" t="str">
        <f t="shared" si="9"/>
        <v/>
      </c>
      <c r="S17" s="21" t="str">
        <f t="shared" si="10"/>
        <v/>
      </c>
      <c r="T17" s="21" t="str">
        <f t="shared" si="11"/>
        <v/>
      </c>
      <c r="U17" s="21" t="str">
        <f t="shared" si="12"/>
        <v/>
      </c>
      <c r="V17" s="21" t="str">
        <f t="shared" si="13"/>
        <v/>
      </c>
      <c r="W17" s="21" t="str">
        <f t="shared" si="14"/>
        <v/>
      </c>
      <c r="X17" s="21" t="str">
        <f t="shared" si="15"/>
        <v/>
      </c>
      <c r="Y17" s="21" t="str">
        <f t="shared" si="16"/>
        <v/>
      </c>
      <c r="Z17" s="27" t="e">
        <f t="shared" si="2"/>
        <v>#VALUE!</v>
      </c>
      <c r="AA17" s="27" t="e">
        <f t="shared" si="3"/>
        <v>#VALUE!</v>
      </c>
      <c r="AB17" s="15" t="str">
        <f t="shared" si="17"/>
        <v/>
      </c>
      <c r="AC17" s="15">
        <v>10</v>
      </c>
      <c r="AE17" s="15">
        <v>10</v>
      </c>
      <c r="AF17" s="15">
        <f t="shared" si="4"/>
        <v>0</v>
      </c>
      <c r="AG17" s="15" t="str">
        <f t="shared" si="18"/>
        <v/>
      </c>
      <c r="AH17" s="15" t="str">
        <f t="shared" si="19"/>
        <v/>
      </c>
    </row>
    <row r="18" spans="1:34" x14ac:dyDescent="0.2">
      <c r="A18" s="15">
        <v>11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25" t="str">
        <f t="shared" si="5"/>
        <v/>
      </c>
      <c r="M18" s="25" t="str">
        <f t="shared" si="6"/>
        <v/>
      </c>
      <c r="N18" s="15">
        <v>11</v>
      </c>
      <c r="O18" s="26" t="e">
        <f t="shared" si="1"/>
        <v>#VALUE!</v>
      </c>
      <c r="P18" s="21" t="str">
        <f t="shared" si="7"/>
        <v/>
      </c>
      <c r="Q18" s="21" t="str">
        <f t="shared" si="8"/>
        <v/>
      </c>
      <c r="R18" s="21" t="str">
        <f t="shared" si="9"/>
        <v/>
      </c>
      <c r="S18" s="21" t="str">
        <f t="shared" si="10"/>
        <v/>
      </c>
      <c r="T18" s="21" t="str">
        <f t="shared" si="11"/>
        <v/>
      </c>
      <c r="U18" s="21" t="str">
        <f t="shared" si="12"/>
        <v/>
      </c>
      <c r="V18" s="21" t="str">
        <f t="shared" si="13"/>
        <v/>
      </c>
      <c r="W18" s="21" t="str">
        <f t="shared" si="14"/>
        <v/>
      </c>
      <c r="X18" s="21" t="str">
        <f t="shared" si="15"/>
        <v/>
      </c>
      <c r="Y18" s="21" t="str">
        <f t="shared" si="16"/>
        <v/>
      </c>
      <c r="Z18" s="27" t="e">
        <f t="shared" si="2"/>
        <v>#VALUE!</v>
      </c>
      <c r="AA18" s="27" t="e">
        <f t="shared" si="3"/>
        <v>#VALUE!</v>
      </c>
      <c r="AB18" s="15" t="str">
        <f t="shared" si="17"/>
        <v/>
      </c>
      <c r="AC18" s="15">
        <v>11</v>
      </c>
      <c r="AE18" s="15">
        <v>11</v>
      </c>
      <c r="AF18" s="15">
        <f t="shared" si="4"/>
        <v>2</v>
      </c>
      <c r="AG18" s="15">
        <f t="shared" si="18"/>
        <v>2</v>
      </c>
      <c r="AH18" s="15">
        <f t="shared" si="19"/>
        <v>6</v>
      </c>
    </row>
    <row r="19" spans="1:34" x14ac:dyDescent="0.2">
      <c r="A19" s="15">
        <v>12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25" t="str">
        <f t="shared" si="5"/>
        <v/>
      </c>
      <c r="M19" s="25" t="str">
        <f t="shared" si="6"/>
        <v/>
      </c>
      <c r="N19" s="15">
        <v>12</v>
      </c>
      <c r="O19" s="26" t="e">
        <f t="shared" si="1"/>
        <v>#VALUE!</v>
      </c>
      <c r="P19" s="21" t="str">
        <f t="shared" si="7"/>
        <v/>
      </c>
      <c r="Q19" s="21" t="str">
        <f t="shared" si="8"/>
        <v/>
      </c>
      <c r="R19" s="21" t="str">
        <f t="shared" si="9"/>
        <v/>
      </c>
      <c r="S19" s="21" t="str">
        <f t="shared" si="10"/>
        <v/>
      </c>
      <c r="T19" s="21" t="str">
        <f t="shared" si="11"/>
        <v/>
      </c>
      <c r="U19" s="21" t="str">
        <f t="shared" si="12"/>
        <v/>
      </c>
      <c r="V19" s="21" t="str">
        <f t="shared" si="13"/>
        <v/>
      </c>
      <c r="W19" s="21" t="str">
        <f t="shared" si="14"/>
        <v/>
      </c>
      <c r="X19" s="21" t="str">
        <f t="shared" si="15"/>
        <v/>
      </c>
      <c r="Y19" s="21" t="str">
        <f t="shared" si="16"/>
        <v/>
      </c>
      <c r="Z19" s="27" t="e">
        <f t="shared" si="2"/>
        <v>#VALUE!</v>
      </c>
      <c r="AA19" s="27" t="e">
        <f t="shared" si="3"/>
        <v>#VALUE!</v>
      </c>
      <c r="AB19" s="15" t="str">
        <f t="shared" si="17"/>
        <v/>
      </c>
      <c r="AC19" s="15">
        <v>12</v>
      </c>
      <c r="AE19" s="15">
        <v>12</v>
      </c>
      <c r="AF19" s="15">
        <f t="shared" si="4"/>
        <v>0</v>
      </c>
      <c r="AG19" s="15" t="str">
        <f t="shared" si="18"/>
        <v/>
      </c>
      <c r="AH19" s="15" t="str">
        <f t="shared" si="19"/>
        <v/>
      </c>
    </row>
    <row r="20" spans="1:34" x14ac:dyDescent="0.2">
      <c r="A20" s="15">
        <v>13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25" t="str">
        <f t="shared" si="5"/>
        <v/>
      </c>
      <c r="M20" s="25" t="str">
        <f t="shared" si="6"/>
        <v/>
      </c>
      <c r="N20" s="15">
        <v>13</v>
      </c>
      <c r="O20" s="26" t="e">
        <f t="shared" si="1"/>
        <v>#VALUE!</v>
      </c>
      <c r="P20" s="21" t="str">
        <f t="shared" si="7"/>
        <v/>
      </c>
      <c r="Q20" s="21" t="str">
        <f t="shared" si="8"/>
        <v/>
      </c>
      <c r="R20" s="21" t="str">
        <f t="shared" si="9"/>
        <v/>
      </c>
      <c r="S20" s="21" t="str">
        <f t="shared" si="10"/>
        <v/>
      </c>
      <c r="T20" s="21" t="str">
        <f t="shared" si="11"/>
        <v/>
      </c>
      <c r="U20" s="21" t="str">
        <f t="shared" si="12"/>
        <v/>
      </c>
      <c r="V20" s="21" t="str">
        <f t="shared" si="13"/>
        <v/>
      </c>
      <c r="W20" s="21" t="str">
        <f t="shared" si="14"/>
        <v/>
      </c>
      <c r="X20" s="21" t="str">
        <f t="shared" si="15"/>
        <v/>
      </c>
      <c r="Y20" s="21" t="str">
        <f t="shared" si="16"/>
        <v/>
      </c>
      <c r="Z20" s="27" t="e">
        <f t="shared" si="2"/>
        <v>#VALUE!</v>
      </c>
      <c r="AA20" s="27" t="e">
        <f t="shared" si="3"/>
        <v>#VALUE!</v>
      </c>
      <c r="AB20" s="15" t="str">
        <f t="shared" si="17"/>
        <v/>
      </c>
      <c r="AC20" s="15">
        <v>13</v>
      </c>
      <c r="AE20" s="15">
        <v>13</v>
      </c>
      <c r="AF20" s="15">
        <f t="shared" si="4"/>
        <v>2</v>
      </c>
      <c r="AG20" s="15">
        <f t="shared" si="18"/>
        <v>2</v>
      </c>
      <c r="AH20" s="15">
        <f t="shared" si="19"/>
        <v>6</v>
      </c>
    </row>
    <row r="21" spans="1:34" x14ac:dyDescent="0.2">
      <c r="A21" s="15">
        <v>14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25" t="str">
        <f t="shared" si="5"/>
        <v/>
      </c>
      <c r="M21" s="25" t="str">
        <f t="shared" si="6"/>
        <v/>
      </c>
      <c r="N21" s="15">
        <v>14</v>
      </c>
      <c r="O21" s="26" t="e">
        <f t="shared" si="1"/>
        <v>#VALUE!</v>
      </c>
      <c r="P21" s="21" t="str">
        <f t="shared" si="7"/>
        <v/>
      </c>
      <c r="Q21" s="21" t="str">
        <f t="shared" si="8"/>
        <v/>
      </c>
      <c r="R21" s="21" t="str">
        <f t="shared" si="9"/>
        <v/>
      </c>
      <c r="S21" s="21" t="str">
        <f t="shared" si="10"/>
        <v/>
      </c>
      <c r="T21" s="21" t="str">
        <f t="shared" si="11"/>
        <v/>
      </c>
      <c r="U21" s="21" t="str">
        <f t="shared" si="12"/>
        <v/>
      </c>
      <c r="V21" s="21" t="str">
        <f t="shared" si="13"/>
        <v/>
      </c>
      <c r="W21" s="21" t="str">
        <f t="shared" si="14"/>
        <v/>
      </c>
      <c r="X21" s="21" t="str">
        <f t="shared" si="15"/>
        <v/>
      </c>
      <c r="Y21" s="21" t="str">
        <f t="shared" si="16"/>
        <v/>
      </c>
      <c r="Z21" s="27" t="e">
        <f t="shared" si="2"/>
        <v>#VALUE!</v>
      </c>
      <c r="AA21" s="27" t="e">
        <f t="shared" si="3"/>
        <v>#VALUE!</v>
      </c>
      <c r="AB21" s="15" t="str">
        <f t="shared" si="17"/>
        <v/>
      </c>
      <c r="AC21" s="15">
        <v>14</v>
      </c>
      <c r="AE21" s="15">
        <v>14</v>
      </c>
      <c r="AF21" s="15">
        <f t="shared" si="4"/>
        <v>0</v>
      </c>
      <c r="AG21" s="15" t="str">
        <f t="shared" si="18"/>
        <v/>
      </c>
      <c r="AH21" s="15" t="str">
        <f t="shared" si="19"/>
        <v/>
      </c>
    </row>
    <row r="22" spans="1:34" x14ac:dyDescent="0.2">
      <c r="A22" s="15">
        <v>15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25" t="str">
        <f t="shared" si="5"/>
        <v/>
      </c>
      <c r="M22" s="25" t="str">
        <f t="shared" si="6"/>
        <v/>
      </c>
      <c r="N22" s="15">
        <v>15</v>
      </c>
      <c r="O22" s="26" t="e">
        <f t="shared" si="1"/>
        <v>#VALUE!</v>
      </c>
      <c r="P22" s="21" t="str">
        <f t="shared" si="7"/>
        <v/>
      </c>
      <c r="Q22" s="21" t="str">
        <f t="shared" si="8"/>
        <v/>
      </c>
      <c r="R22" s="21" t="str">
        <f t="shared" si="9"/>
        <v/>
      </c>
      <c r="S22" s="21" t="str">
        <f t="shared" si="10"/>
        <v/>
      </c>
      <c r="T22" s="21" t="str">
        <f t="shared" si="11"/>
        <v/>
      </c>
      <c r="U22" s="21" t="str">
        <f t="shared" si="12"/>
        <v/>
      </c>
      <c r="V22" s="21" t="str">
        <f t="shared" si="13"/>
        <v/>
      </c>
      <c r="W22" s="21" t="str">
        <f t="shared" si="14"/>
        <v/>
      </c>
      <c r="X22" s="21" t="str">
        <f t="shared" si="15"/>
        <v/>
      </c>
      <c r="Y22" s="21" t="str">
        <f t="shared" si="16"/>
        <v/>
      </c>
      <c r="Z22" s="27" t="e">
        <f t="shared" si="2"/>
        <v>#VALUE!</v>
      </c>
      <c r="AA22" s="27" t="e">
        <f t="shared" si="3"/>
        <v>#VALUE!</v>
      </c>
      <c r="AB22" s="15" t="str">
        <f t="shared" si="17"/>
        <v/>
      </c>
      <c r="AC22" s="15">
        <v>15</v>
      </c>
      <c r="AE22" s="15">
        <v>15</v>
      </c>
      <c r="AF22" s="15">
        <f t="shared" si="4"/>
        <v>1</v>
      </c>
      <c r="AG22" s="15" t="str">
        <f t="shared" si="18"/>
        <v/>
      </c>
      <c r="AH22" s="15" t="str">
        <f t="shared" si="19"/>
        <v/>
      </c>
    </row>
    <row r="23" spans="1:34" x14ac:dyDescent="0.2">
      <c r="A23" s="15">
        <v>16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25" t="str">
        <f t="shared" si="5"/>
        <v/>
      </c>
      <c r="M23" s="25" t="str">
        <f t="shared" si="6"/>
        <v/>
      </c>
      <c r="N23" s="15">
        <v>16</v>
      </c>
      <c r="O23" s="26" t="e">
        <f t="shared" si="1"/>
        <v>#VALUE!</v>
      </c>
      <c r="P23" s="21" t="str">
        <f t="shared" si="7"/>
        <v/>
      </c>
      <c r="Q23" s="21" t="str">
        <f t="shared" si="8"/>
        <v/>
      </c>
      <c r="R23" s="21" t="str">
        <f t="shared" si="9"/>
        <v/>
      </c>
      <c r="S23" s="21" t="str">
        <f t="shared" si="10"/>
        <v/>
      </c>
      <c r="T23" s="21" t="str">
        <f t="shared" si="11"/>
        <v/>
      </c>
      <c r="U23" s="21" t="str">
        <f t="shared" si="12"/>
        <v/>
      </c>
      <c r="V23" s="21" t="str">
        <f t="shared" si="13"/>
        <v/>
      </c>
      <c r="W23" s="21" t="str">
        <f t="shared" si="14"/>
        <v/>
      </c>
      <c r="X23" s="21" t="str">
        <f t="shared" si="15"/>
        <v/>
      </c>
      <c r="Y23" s="21" t="str">
        <f t="shared" si="16"/>
        <v/>
      </c>
      <c r="Z23" s="27" t="e">
        <f t="shared" si="2"/>
        <v>#VALUE!</v>
      </c>
      <c r="AA23" s="27" t="e">
        <f t="shared" si="3"/>
        <v>#VALUE!</v>
      </c>
      <c r="AB23" s="15" t="str">
        <f t="shared" si="17"/>
        <v/>
      </c>
      <c r="AC23" s="15">
        <v>16</v>
      </c>
      <c r="AE23" s="15">
        <v>16</v>
      </c>
      <c r="AF23" s="15">
        <f t="shared" si="4"/>
        <v>1</v>
      </c>
      <c r="AG23" s="15" t="str">
        <f t="shared" si="18"/>
        <v/>
      </c>
      <c r="AH23" s="15" t="str">
        <f t="shared" si="19"/>
        <v/>
      </c>
    </row>
    <row r="24" spans="1:34" x14ac:dyDescent="0.2">
      <c r="A24" s="15">
        <v>17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25" t="str">
        <f t="shared" si="5"/>
        <v/>
      </c>
      <c r="M24" s="25" t="str">
        <f t="shared" si="6"/>
        <v/>
      </c>
      <c r="N24" s="15">
        <v>17</v>
      </c>
      <c r="O24" s="26" t="e">
        <f t="shared" ref="O24:O36" si="20">Z24+(AA24-1)/2</f>
        <v>#VALUE!</v>
      </c>
      <c r="P24" s="21" t="str">
        <f t="shared" si="7"/>
        <v/>
      </c>
      <c r="Q24" s="21" t="str">
        <f t="shared" si="8"/>
        <v/>
      </c>
      <c r="R24" s="21" t="str">
        <f t="shared" si="9"/>
        <v/>
      </c>
      <c r="S24" s="21" t="str">
        <f t="shared" si="10"/>
        <v/>
      </c>
      <c r="T24" s="21" t="str">
        <f t="shared" si="11"/>
        <v/>
      </c>
      <c r="U24" s="21" t="str">
        <f t="shared" si="12"/>
        <v/>
      </c>
      <c r="V24" s="21" t="str">
        <f t="shared" si="13"/>
        <v/>
      </c>
      <c r="W24" s="21" t="str">
        <f t="shared" si="14"/>
        <v/>
      </c>
      <c r="X24" s="21" t="str">
        <f t="shared" si="15"/>
        <v/>
      </c>
      <c r="Y24" s="21" t="str">
        <f t="shared" si="16"/>
        <v/>
      </c>
      <c r="Z24" s="27" t="e">
        <f t="shared" si="2"/>
        <v>#VALUE!</v>
      </c>
      <c r="AA24" s="27" t="e">
        <f t="shared" si="3"/>
        <v>#VALUE!</v>
      </c>
      <c r="AB24" s="15" t="str">
        <f t="shared" si="17"/>
        <v/>
      </c>
      <c r="AC24" s="15">
        <v>17</v>
      </c>
      <c r="AE24" s="15">
        <v>17</v>
      </c>
      <c r="AF24" s="15">
        <f t="shared" si="4"/>
        <v>1</v>
      </c>
      <c r="AG24" s="15" t="str">
        <f t="shared" si="18"/>
        <v/>
      </c>
      <c r="AH24" s="15" t="str">
        <f t="shared" si="19"/>
        <v/>
      </c>
    </row>
    <row r="25" spans="1:34" x14ac:dyDescent="0.2">
      <c r="A25" s="15">
        <v>18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25" t="str">
        <f t="shared" ref="L25:L36" si="21">IF(B25&lt;&gt;0,B25,"")</f>
        <v/>
      </c>
      <c r="M25" s="25" t="str">
        <f t="shared" ref="M25:M36" si="22">IF(B25&lt;&gt;0,"x1","")</f>
        <v/>
      </c>
      <c r="N25" s="15">
        <v>18</v>
      </c>
      <c r="O25" s="26" t="e">
        <f t="shared" si="20"/>
        <v>#VALUE!</v>
      </c>
      <c r="P25" s="21" t="str">
        <f t="shared" ref="P25:P36" si="23">IF(M25="x1",O25,"")</f>
        <v/>
      </c>
      <c r="Q25" s="21" t="str">
        <f t="shared" ref="Q25:Q36" si="24">IF(M25="x2",O25,"")</f>
        <v/>
      </c>
      <c r="R25" s="21" t="str">
        <f t="shared" ref="R25:R57" si="25">IF($M25="x3",$O25,"")</f>
        <v/>
      </c>
      <c r="S25" s="21" t="str">
        <f t="shared" ref="S25:S57" si="26">IF($M25="x4",$O25,"")</f>
        <v/>
      </c>
      <c r="T25" s="21" t="str">
        <f t="shared" ref="T25:T57" si="27">IF($M25="x5",$O25,"")</f>
        <v/>
      </c>
      <c r="U25" s="21" t="str">
        <f t="shared" ref="U25:U57" si="28">IF($M25="x6",$O25,"")</f>
        <v/>
      </c>
      <c r="V25" s="21" t="str">
        <f t="shared" ref="V25:V57" si="29">IF($M25="x7",$O25,"")</f>
        <v/>
      </c>
      <c r="W25" s="21" t="str">
        <f t="shared" ref="W25:W57" si="30">IF($M25="x8",$O25,"")</f>
        <v/>
      </c>
      <c r="X25" s="21" t="str">
        <f t="shared" ref="X25:X57" si="31">IF($M25="x9",$O25,"")</f>
        <v/>
      </c>
      <c r="Y25" s="21" t="str">
        <f t="shared" ref="Y25:Y57" si="32">IF($M25="x10",$O25,"")</f>
        <v/>
      </c>
      <c r="Z25" s="27" t="e">
        <f t="shared" si="2"/>
        <v>#VALUE!</v>
      </c>
      <c r="AA25" s="27" t="e">
        <f t="shared" si="3"/>
        <v>#VALUE!</v>
      </c>
      <c r="AB25" s="15" t="str">
        <f t="shared" ref="AB25:AB36" si="33">IF(M25=0,"",M25)</f>
        <v/>
      </c>
      <c r="AC25" s="15">
        <v>18</v>
      </c>
      <c r="AE25" s="15">
        <v>18</v>
      </c>
      <c r="AF25" s="15">
        <f t="shared" si="4"/>
        <v>1</v>
      </c>
      <c r="AG25" s="15" t="str">
        <f t="shared" si="18"/>
        <v/>
      </c>
      <c r="AH25" s="15" t="str">
        <f t="shared" si="19"/>
        <v/>
      </c>
    </row>
    <row r="26" spans="1:34" x14ac:dyDescent="0.2">
      <c r="A26" s="15">
        <v>19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25" t="str">
        <f t="shared" si="21"/>
        <v/>
      </c>
      <c r="M26" s="25" t="str">
        <f t="shared" si="22"/>
        <v/>
      </c>
      <c r="N26" s="15">
        <v>19</v>
      </c>
      <c r="O26" s="26" t="e">
        <f t="shared" si="20"/>
        <v>#VALUE!</v>
      </c>
      <c r="P26" s="21" t="str">
        <f t="shared" si="23"/>
        <v/>
      </c>
      <c r="Q26" s="21" t="str">
        <f t="shared" si="24"/>
        <v/>
      </c>
      <c r="R26" s="21" t="str">
        <f t="shared" si="25"/>
        <v/>
      </c>
      <c r="S26" s="21" t="str">
        <f t="shared" si="26"/>
        <v/>
      </c>
      <c r="T26" s="21" t="str">
        <f t="shared" si="27"/>
        <v/>
      </c>
      <c r="U26" s="21" t="str">
        <f t="shared" si="28"/>
        <v/>
      </c>
      <c r="V26" s="21" t="str">
        <f t="shared" si="29"/>
        <v/>
      </c>
      <c r="W26" s="21" t="str">
        <f t="shared" si="30"/>
        <v/>
      </c>
      <c r="X26" s="21" t="str">
        <f t="shared" si="31"/>
        <v/>
      </c>
      <c r="Y26" s="21" t="str">
        <f t="shared" si="32"/>
        <v/>
      </c>
      <c r="Z26" s="27" t="e">
        <f t="shared" si="2"/>
        <v>#VALUE!</v>
      </c>
      <c r="AA26" s="27" t="e">
        <f t="shared" si="3"/>
        <v>#VALUE!</v>
      </c>
      <c r="AB26" s="15" t="str">
        <f t="shared" si="33"/>
        <v/>
      </c>
      <c r="AC26" s="15">
        <v>19</v>
      </c>
      <c r="AE26" s="15">
        <v>19</v>
      </c>
      <c r="AF26" s="15">
        <f t="shared" si="4"/>
        <v>0</v>
      </c>
      <c r="AG26" s="15" t="str">
        <f t="shared" si="18"/>
        <v/>
      </c>
      <c r="AH26" s="15" t="str">
        <f t="shared" si="19"/>
        <v/>
      </c>
    </row>
    <row r="27" spans="1:34" x14ac:dyDescent="0.2">
      <c r="A27" s="15">
        <v>20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25" t="str">
        <f t="shared" si="21"/>
        <v/>
      </c>
      <c r="M27" s="25" t="str">
        <f t="shared" si="22"/>
        <v/>
      </c>
      <c r="N27" s="15">
        <v>20</v>
      </c>
      <c r="O27" s="26" t="e">
        <f t="shared" si="20"/>
        <v>#VALUE!</v>
      </c>
      <c r="P27" s="21" t="str">
        <f t="shared" si="23"/>
        <v/>
      </c>
      <c r="Q27" s="21" t="str">
        <f t="shared" si="24"/>
        <v/>
      </c>
      <c r="R27" s="21" t="str">
        <f t="shared" si="25"/>
        <v/>
      </c>
      <c r="S27" s="21" t="str">
        <f t="shared" si="26"/>
        <v/>
      </c>
      <c r="T27" s="21" t="str">
        <f t="shared" si="27"/>
        <v/>
      </c>
      <c r="U27" s="21" t="str">
        <f t="shared" si="28"/>
        <v/>
      </c>
      <c r="V27" s="21" t="str">
        <f t="shared" si="29"/>
        <v/>
      </c>
      <c r="W27" s="21" t="str">
        <f t="shared" si="30"/>
        <v/>
      </c>
      <c r="X27" s="21" t="str">
        <f t="shared" si="31"/>
        <v/>
      </c>
      <c r="Y27" s="21" t="str">
        <f t="shared" si="32"/>
        <v/>
      </c>
      <c r="Z27" s="27" t="e">
        <f t="shared" si="2"/>
        <v>#VALUE!</v>
      </c>
      <c r="AA27" s="27" t="e">
        <f t="shared" si="3"/>
        <v>#VALUE!</v>
      </c>
      <c r="AB27" s="15" t="str">
        <f t="shared" si="33"/>
        <v/>
      </c>
      <c r="AC27" s="15">
        <v>20</v>
      </c>
      <c r="AE27" s="15">
        <v>20</v>
      </c>
      <c r="AF27" s="15">
        <f t="shared" si="4"/>
        <v>0</v>
      </c>
      <c r="AG27" s="15" t="str">
        <f t="shared" si="18"/>
        <v/>
      </c>
      <c r="AH27" s="15" t="str">
        <f t="shared" si="19"/>
        <v/>
      </c>
    </row>
    <row r="28" spans="1:34" x14ac:dyDescent="0.2">
      <c r="A28" s="15">
        <v>21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25" t="str">
        <f t="shared" si="21"/>
        <v/>
      </c>
      <c r="M28" s="25" t="str">
        <f t="shared" si="22"/>
        <v/>
      </c>
      <c r="N28" s="15">
        <v>21</v>
      </c>
      <c r="O28" s="26" t="e">
        <f t="shared" si="20"/>
        <v>#VALUE!</v>
      </c>
      <c r="P28" s="21" t="str">
        <f t="shared" si="23"/>
        <v/>
      </c>
      <c r="Q28" s="21" t="str">
        <f t="shared" si="24"/>
        <v/>
      </c>
      <c r="R28" s="21" t="str">
        <f t="shared" si="25"/>
        <v/>
      </c>
      <c r="S28" s="21" t="str">
        <f t="shared" si="26"/>
        <v/>
      </c>
      <c r="T28" s="21" t="str">
        <f t="shared" si="27"/>
        <v/>
      </c>
      <c r="U28" s="21" t="str">
        <f t="shared" si="28"/>
        <v/>
      </c>
      <c r="V28" s="21" t="str">
        <f t="shared" si="29"/>
        <v/>
      </c>
      <c r="W28" s="21" t="str">
        <f t="shared" si="30"/>
        <v/>
      </c>
      <c r="X28" s="21" t="str">
        <f t="shared" si="31"/>
        <v/>
      </c>
      <c r="Y28" s="21" t="str">
        <f t="shared" si="32"/>
        <v/>
      </c>
      <c r="Z28" s="27" t="e">
        <f t="shared" si="2"/>
        <v>#VALUE!</v>
      </c>
      <c r="AA28" s="27" t="e">
        <f t="shared" si="3"/>
        <v>#VALUE!</v>
      </c>
      <c r="AB28" s="15" t="str">
        <f t="shared" si="33"/>
        <v/>
      </c>
      <c r="AC28" s="15">
        <v>21</v>
      </c>
      <c r="AE28" s="15">
        <v>21</v>
      </c>
      <c r="AF28" s="15">
        <f t="shared" si="4"/>
        <v>0</v>
      </c>
      <c r="AG28" s="15" t="str">
        <f t="shared" si="18"/>
        <v/>
      </c>
      <c r="AH28" s="15" t="str">
        <f t="shared" si="19"/>
        <v/>
      </c>
    </row>
    <row r="29" spans="1:34" x14ac:dyDescent="0.2">
      <c r="A29" s="15">
        <v>22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25" t="str">
        <f t="shared" si="21"/>
        <v/>
      </c>
      <c r="M29" s="25" t="str">
        <f t="shared" si="22"/>
        <v/>
      </c>
      <c r="N29" s="15">
        <v>22</v>
      </c>
      <c r="O29" s="26" t="e">
        <f t="shared" si="20"/>
        <v>#VALUE!</v>
      </c>
      <c r="P29" s="21" t="str">
        <f t="shared" si="23"/>
        <v/>
      </c>
      <c r="Q29" s="21" t="str">
        <f t="shared" si="24"/>
        <v/>
      </c>
      <c r="R29" s="21" t="str">
        <f t="shared" si="25"/>
        <v/>
      </c>
      <c r="S29" s="21" t="str">
        <f t="shared" si="26"/>
        <v/>
      </c>
      <c r="T29" s="21" t="str">
        <f t="shared" si="27"/>
        <v/>
      </c>
      <c r="U29" s="21" t="str">
        <f t="shared" si="28"/>
        <v/>
      </c>
      <c r="V29" s="21" t="str">
        <f t="shared" si="29"/>
        <v/>
      </c>
      <c r="W29" s="21" t="str">
        <f t="shared" si="30"/>
        <v/>
      </c>
      <c r="X29" s="21" t="str">
        <f t="shared" si="31"/>
        <v/>
      </c>
      <c r="Y29" s="21" t="str">
        <f t="shared" si="32"/>
        <v/>
      </c>
      <c r="Z29" s="27" t="e">
        <f t="shared" si="2"/>
        <v>#VALUE!</v>
      </c>
      <c r="AA29" s="27" t="e">
        <f t="shared" si="3"/>
        <v>#VALUE!</v>
      </c>
      <c r="AB29" s="15" t="str">
        <f t="shared" si="33"/>
        <v/>
      </c>
      <c r="AC29" s="15">
        <v>22</v>
      </c>
      <c r="AE29" s="15">
        <v>22</v>
      </c>
      <c r="AF29" s="15">
        <f t="shared" si="4"/>
        <v>0</v>
      </c>
      <c r="AG29" s="15" t="str">
        <f t="shared" si="18"/>
        <v/>
      </c>
      <c r="AH29" s="15" t="str">
        <f t="shared" si="19"/>
        <v/>
      </c>
    </row>
    <row r="30" spans="1:34" x14ac:dyDescent="0.2">
      <c r="A30" s="15">
        <v>23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25" t="str">
        <f t="shared" si="21"/>
        <v/>
      </c>
      <c r="M30" s="25" t="str">
        <f t="shared" si="22"/>
        <v/>
      </c>
      <c r="N30" s="15">
        <v>23</v>
      </c>
      <c r="O30" s="26" t="e">
        <f t="shared" si="20"/>
        <v>#VALUE!</v>
      </c>
      <c r="P30" s="21" t="str">
        <f t="shared" si="23"/>
        <v/>
      </c>
      <c r="Q30" s="21" t="str">
        <f t="shared" si="24"/>
        <v/>
      </c>
      <c r="R30" s="21" t="str">
        <f t="shared" si="25"/>
        <v/>
      </c>
      <c r="S30" s="21" t="str">
        <f t="shared" si="26"/>
        <v/>
      </c>
      <c r="T30" s="21" t="str">
        <f t="shared" si="27"/>
        <v/>
      </c>
      <c r="U30" s="21" t="str">
        <f t="shared" si="28"/>
        <v/>
      </c>
      <c r="V30" s="21" t="str">
        <f t="shared" si="29"/>
        <v/>
      </c>
      <c r="W30" s="21" t="str">
        <f t="shared" si="30"/>
        <v/>
      </c>
      <c r="X30" s="21" t="str">
        <f t="shared" si="31"/>
        <v/>
      </c>
      <c r="Y30" s="21" t="str">
        <f t="shared" si="32"/>
        <v/>
      </c>
      <c r="Z30" s="27" t="e">
        <f t="shared" si="2"/>
        <v>#VALUE!</v>
      </c>
      <c r="AA30" s="27" t="e">
        <f t="shared" si="3"/>
        <v>#VALUE!</v>
      </c>
      <c r="AB30" s="15" t="str">
        <f t="shared" si="33"/>
        <v/>
      </c>
      <c r="AC30" s="15">
        <v>23</v>
      </c>
      <c r="AE30" s="15">
        <v>23</v>
      </c>
      <c r="AF30" s="15">
        <f t="shared" si="4"/>
        <v>0</v>
      </c>
      <c r="AG30" s="15" t="str">
        <f t="shared" si="18"/>
        <v/>
      </c>
      <c r="AH30" s="15" t="str">
        <f t="shared" si="19"/>
        <v/>
      </c>
    </row>
    <row r="31" spans="1:34" x14ac:dyDescent="0.2">
      <c r="A31" s="15">
        <v>24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25" t="str">
        <f t="shared" si="21"/>
        <v/>
      </c>
      <c r="M31" s="25" t="str">
        <f t="shared" si="22"/>
        <v/>
      </c>
      <c r="N31" s="15">
        <v>24</v>
      </c>
      <c r="O31" s="26" t="e">
        <f t="shared" si="20"/>
        <v>#VALUE!</v>
      </c>
      <c r="P31" s="21" t="str">
        <f t="shared" si="23"/>
        <v/>
      </c>
      <c r="Q31" s="21" t="str">
        <f t="shared" si="24"/>
        <v/>
      </c>
      <c r="R31" s="21" t="str">
        <f t="shared" si="25"/>
        <v/>
      </c>
      <c r="S31" s="21" t="str">
        <f t="shared" si="26"/>
        <v/>
      </c>
      <c r="T31" s="21" t="str">
        <f t="shared" si="27"/>
        <v/>
      </c>
      <c r="U31" s="21" t="str">
        <f t="shared" si="28"/>
        <v/>
      </c>
      <c r="V31" s="21" t="str">
        <f t="shared" si="29"/>
        <v/>
      </c>
      <c r="W31" s="21" t="str">
        <f t="shared" si="30"/>
        <v/>
      </c>
      <c r="X31" s="21" t="str">
        <f t="shared" si="31"/>
        <v/>
      </c>
      <c r="Y31" s="21" t="str">
        <f t="shared" si="32"/>
        <v/>
      </c>
      <c r="Z31" s="27" t="e">
        <f t="shared" si="2"/>
        <v>#VALUE!</v>
      </c>
      <c r="AA31" s="27" t="e">
        <f t="shared" si="3"/>
        <v>#VALUE!</v>
      </c>
      <c r="AB31" s="15" t="str">
        <f t="shared" si="33"/>
        <v/>
      </c>
      <c r="AC31" s="15">
        <v>24</v>
      </c>
      <c r="AE31" s="15">
        <v>24</v>
      </c>
      <c r="AF31" s="15">
        <f t="shared" si="4"/>
        <v>0</v>
      </c>
      <c r="AG31" s="15" t="str">
        <f t="shared" si="18"/>
        <v/>
      </c>
      <c r="AH31" s="15" t="str">
        <f t="shared" si="19"/>
        <v/>
      </c>
    </row>
    <row r="32" spans="1:34" x14ac:dyDescent="0.2">
      <c r="A32" s="15">
        <v>25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25" t="str">
        <f t="shared" si="21"/>
        <v/>
      </c>
      <c r="M32" s="25" t="str">
        <f t="shared" si="22"/>
        <v/>
      </c>
      <c r="N32" s="15">
        <v>25</v>
      </c>
      <c r="O32" s="26" t="e">
        <f t="shared" si="20"/>
        <v>#VALUE!</v>
      </c>
      <c r="P32" s="21" t="str">
        <f t="shared" si="23"/>
        <v/>
      </c>
      <c r="Q32" s="21" t="str">
        <f t="shared" si="24"/>
        <v/>
      </c>
      <c r="R32" s="21" t="str">
        <f t="shared" si="25"/>
        <v/>
      </c>
      <c r="S32" s="21" t="str">
        <f t="shared" si="26"/>
        <v/>
      </c>
      <c r="T32" s="21" t="str">
        <f t="shared" si="27"/>
        <v/>
      </c>
      <c r="U32" s="21" t="str">
        <f t="shared" si="28"/>
        <v/>
      </c>
      <c r="V32" s="21" t="str">
        <f t="shared" si="29"/>
        <v/>
      </c>
      <c r="W32" s="21" t="str">
        <f t="shared" si="30"/>
        <v/>
      </c>
      <c r="X32" s="21" t="str">
        <f t="shared" si="31"/>
        <v/>
      </c>
      <c r="Y32" s="21" t="str">
        <f t="shared" si="32"/>
        <v/>
      </c>
      <c r="Z32" s="27" t="e">
        <f t="shared" si="2"/>
        <v>#VALUE!</v>
      </c>
      <c r="AA32" s="27" t="e">
        <f t="shared" si="3"/>
        <v>#VALUE!</v>
      </c>
      <c r="AB32" s="15" t="str">
        <f t="shared" si="33"/>
        <v/>
      </c>
      <c r="AC32" s="15">
        <v>25</v>
      </c>
      <c r="AE32" s="15">
        <v>25</v>
      </c>
      <c r="AF32" s="15">
        <f t="shared" si="4"/>
        <v>0</v>
      </c>
      <c r="AG32" s="15" t="str">
        <f t="shared" si="18"/>
        <v/>
      </c>
      <c r="AH32" s="15" t="str">
        <f t="shared" si="19"/>
        <v/>
      </c>
    </row>
    <row r="33" spans="1:34" x14ac:dyDescent="0.2">
      <c r="A33" s="15">
        <v>26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25" t="str">
        <f t="shared" si="21"/>
        <v/>
      </c>
      <c r="M33" s="25" t="str">
        <f t="shared" si="22"/>
        <v/>
      </c>
      <c r="N33" s="15">
        <v>26</v>
      </c>
      <c r="O33" s="26" t="e">
        <f t="shared" si="20"/>
        <v>#VALUE!</v>
      </c>
      <c r="P33" s="21" t="str">
        <f t="shared" si="23"/>
        <v/>
      </c>
      <c r="Q33" s="21" t="str">
        <f t="shared" si="24"/>
        <v/>
      </c>
      <c r="R33" s="21" t="str">
        <f t="shared" si="25"/>
        <v/>
      </c>
      <c r="S33" s="21" t="str">
        <f t="shared" si="26"/>
        <v/>
      </c>
      <c r="T33" s="21" t="str">
        <f t="shared" si="27"/>
        <v/>
      </c>
      <c r="U33" s="21" t="str">
        <f t="shared" si="28"/>
        <v/>
      </c>
      <c r="V33" s="21" t="str">
        <f t="shared" si="29"/>
        <v/>
      </c>
      <c r="W33" s="21" t="str">
        <f t="shared" si="30"/>
        <v/>
      </c>
      <c r="X33" s="21" t="str">
        <f t="shared" si="31"/>
        <v/>
      </c>
      <c r="Y33" s="21" t="str">
        <f t="shared" si="32"/>
        <v/>
      </c>
      <c r="Z33" s="27" t="e">
        <f t="shared" si="2"/>
        <v>#VALUE!</v>
      </c>
      <c r="AA33" s="27" t="e">
        <f t="shared" si="3"/>
        <v>#VALUE!</v>
      </c>
      <c r="AB33" s="15" t="str">
        <f t="shared" si="33"/>
        <v/>
      </c>
      <c r="AC33" s="15">
        <v>26</v>
      </c>
      <c r="AE33" s="15">
        <v>26</v>
      </c>
      <c r="AF33" s="15">
        <f t="shared" si="4"/>
        <v>0</v>
      </c>
      <c r="AG33" s="15" t="str">
        <f t="shared" si="18"/>
        <v/>
      </c>
      <c r="AH33" s="15" t="str">
        <f t="shared" si="19"/>
        <v/>
      </c>
    </row>
    <row r="34" spans="1:34" x14ac:dyDescent="0.2">
      <c r="A34" s="15">
        <v>27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25" t="str">
        <f t="shared" si="21"/>
        <v/>
      </c>
      <c r="M34" s="25" t="str">
        <f t="shared" si="22"/>
        <v/>
      </c>
      <c r="N34" s="15">
        <v>27</v>
      </c>
      <c r="O34" s="26" t="e">
        <f t="shared" si="20"/>
        <v>#VALUE!</v>
      </c>
      <c r="P34" s="21" t="str">
        <f t="shared" si="23"/>
        <v/>
      </c>
      <c r="Q34" s="21" t="str">
        <f t="shared" si="24"/>
        <v/>
      </c>
      <c r="R34" s="21" t="str">
        <f t="shared" si="25"/>
        <v/>
      </c>
      <c r="S34" s="21" t="str">
        <f t="shared" si="26"/>
        <v/>
      </c>
      <c r="T34" s="21" t="str">
        <f t="shared" si="27"/>
        <v/>
      </c>
      <c r="U34" s="21" t="str">
        <f t="shared" si="28"/>
        <v/>
      </c>
      <c r="V34" s="21" t="str">
        <f t="shared" si="29"/>
        <v/>
      </c>
      <c r="W34" s="21" t="str">
        <f t="shared" si="30"/>
        <v/>
      </c>
      <c r="X34" s="21" t="str">
        <f t="shared" si="31"/>
        <v/>
      </c>
      <c r="Y34" s="21" t="str">
        <f t="shared" si="32"/>
        <v/>
      </c>
      <c r="Z34" s="27" t="e">
        <f t="shared" si="2"/>
        <v>#VALUE!</v>
      </c>
      <c r="AA34" s="27" t="e">
        <f t="shared" si="3"/>
        <v>#VALUE!</v>
      </c>
      <c r="AB34" s="15" t="str">
        <f t="shared" si="33"/>
        <v/>
      </c>
      <c r="AC34" s="15">
        <v>27</v>
      </c>
      <c r="AE34" s="15">
        <v>27</v>
      </c>
      <c r="AF34" s="15">
        <f t="shared" si="4"/>
        <v>0</v>
      </c>
      <c r="AG34" s="15" t="str">
        <f t="shared" si="18"/>
        <v/>
      </c>
      <c r="AH34" s="15" t="str">
        <f t="shared" si="19"/>
        <v/>
      </c>
    </row>
    <row r="35" spans="1:34" x14ac:dyDescent="0.2">
      <c r="A35" s="15">
        <v>28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25" t="str">
        <f t="shared" si="21"/>
        <v/>
      </c>
      <c r="M35" s="25" t="str">
        <f t="shared" si="22"/>
        <v/>
      </c>
      <c r="N35" s="15">
        <v>28</v>
      </c>
      <c r="O35" s="26" t="e">
        <f t="shared" si="20"/>
        <v>#VALUE!</v>
      </c>
      <c r="P35" s="21" t="str">
        <f t="shared" si="23"/>
        <v/>
      </c>
      <c r="Q35" s="21" t="str">
        <f t="shared" si="24"/>
        <v/>
      </c>
      <c r="R35" s="21" t="str">
        <f t="shared" si="25"/>
        <v/>
      </c>
      <c r="S35" s="21" t="str">
        <f t="shared" si="26"/>
        <v/>
      </c>
      <c r="T35" s="21" t="str">
        <f t="shared" si="27"/>
        <v/>
      </c>
      <c r="U35" s="21" t="str">
        <f t="shared" si="28"/>
        <v/>
      </c>
      <c r="V35" s="21" t="str">
        <f t="shared" si="29"/>
        <v/>
      </c>
      <c r="W35" s="21" t="str">
        <f t="shared" si="30"/>
        <v/>
      </c>
      <c r="X35" s="21" t="str">
        <f t="shared" si="31"/>
        <v/>
      </c>
      <c r="Y35" s="21" t="str">
        <f t="shared" si="32"/>
        <v/>
      </c>
      <c r="Z35" s="27" t="e">
        <f t="shared" si="2"/>
        <v>#VALUE!</v>
      </c>
      <c r="AA35" s="27" t="e">
        <f t="shared" si="3"/>
        <v>#VALUE!</v>
      </c>
      <c r="AB35" s="15" t="str">
        <f t="shared" si="33"/>
        <v/>
      </c>
      <c r="AC35" s="15">
        <v>28</v>
      </c>
      <c r="AE35" s="15">
        <v>28</v>
      </c>
      <c r="AF35" s="15">
        <f t="shared" si="4"/>
        <v>0</v>
      </c>
      <c r="AG35" s="15" t="str">
        <f t="shared" si="18"/>
        <v/>
      </c>
      <c r="AH35" s="15" t="str">
        <f t="shared" si="19"/>
        <v/>
      </c>
    </row>
    <row r="36" spans="1:34" x14ac:dyDescent="0.2">
      <c r="A36" s="15">
        <v>29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25" t="str">
        <f t="shared" si="21"/>
        <v/>
      </c>
      <c r="M36" s="25" t="str">
        <f t="shared" si="22"/>
        <v/>
      </c>
      <c r="N36" s="15">
        <v>29</v>
      </c>
      <c r="O36" s="26" t="e">
        <f t="shared" si="20"/>
        <v>#VALUE!</v>
      </c>
      <c r="P36" s="21" t="str">
        <f t="shared" si="23"/>
        <v/>
      </c>
      <c r="Q36" s="21" t="str">
        <f t="shared" si="24"/>
        <v/>
      </c>
      <c r="R36" s="21" t="str">
        <f t="shared" si="25"/>
        <v/>
      </c>
      <c r="S36" s="21" t="str">
        <f t="shared" si="26"/>
        <v/>
      </c>
      <c r="T36" s="21" t="str">
        <f t="shared" si="27"/>
        <v/>
      </c>
      <c r="U36" s="21" t="str">
        <f t="shared" si="28"/>
        <v/>
      </c>
      <c r="V36" s="21" t="str">
        <f t="shared" si="29"/>
        <v/>
      </c>
      <c r="W36" s="21" t="str">
        <f t="shared" si="30"/>
        <v/>
      </c>
      <c r="X36" s="21" t="str">
        <f t="shared" si="31"/>
        <v/>
      </c>
      <c r="Y36" s="21" t="str">
        <f t="shared" si="32"/>
        <v/>
      </c>
      <c r="Z36" s="27" t="e">
        <f t="shared" si="2"/>
        <v>#VALUE!</v>
      </c>
      <c r="AA36" s="27" t="e">
        <f t="shared" si="3"/>
        <v>#VALUE!</v>
      </c>
      <c r="AB36" s="15" t="str">
        <f t="shared" si="33"/>
        <v/>
      </c>
      <c r="AC36" s="15">
        <v>29</v>
      </c>
      <c r="AE36" s="15">
        <v>29</v>
      </c>
      <c r="AF36" s="15">
        <f t="shared" si="4"/>
        <v>0</v>
      </c>
      <c r="AG36" s="15" t="str">
        <f t="shared" si="18"/>
        <v/>
      </c>
      <c r="AH36" s="15" t="str">
        <f t="shared" si="19"/>
        <v/>
      </c>
    </row>
    <row r="37" spans="1:34" x14ac:dyDescent="0.2">
      <c r="A37" s="15">
        <v>30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25" t="str">
        <f t="shared" ref="L37:L57" si="34">IF(B37&lt;&gt;0,B37,"")</f>
        <v/>
      </c>
      <c r="M37" s="25" t="str">
        <f t="shared" ref="M37:M57" si="35">IF(B37&lt;&gt;0,"x1","")</f>
        <v/>
      </c>
      <c r="N37" s="15">
        <v>30</v>
      </c>
      <c r="O37" s="26" t="e">
        <f t="shared" ref="O37:O57" si="36">Z37+(AA37-1)/2</f>
        <v>#VALUE!</v>
      </c>
      <c r="P37" s="21" t="str">
        <f t="shared" ref="P37:P57" si="37">IF(M37="x1",O37,"")</f>
        <v/>
      </c>
      <c r="Q37" s="21" t="str">
        <f t="shared" ref="Q37:Q57" si="38">IF(M37="x2",O37,"")</f>
        <v/>
      </c>
      <c r="R37" s="21" t="str">
        <f t="shared" si="25"/>
        <v/>
      </c>
      <c r="S37" s="21" t="str">
        <f t="shared" si="26"/>
        <v/>
      </c>
      <c r="T37" s="21" t="str">
        <f t="shared" si="27"/>
        <v/>
      </c>
      <c r="U37" s="21" t="str">
        <f t="shared" si="28"/>
        <v/>
      </c>
      <c r="V37" s="21" t="str">
        <f t="shared" si="29"/>
        <v/>
      </c>
      <c r="W37" s="21" t="str">
        <f t="shared" si="30"/>
        <v/>
      </c>
      <c r="X37" s="21" t="str">
        <f t="shared" si="31"/>
        <v/>
      </c>
      <c r="Y37" s="21" t="str">
        <f t="shared" si="32"/>
        <v/>
      </c>
      <c r="Z37" s="27" t="e">
        <f t="shared" si="2"/>
        <v>#VALUE!</v>
      </c>
      <c r="AA37" s="27" t="e">
        <f t="shared" si="3"/>
        <v>#VALUE!</v>
      </c>
      <c r="AB37" s="15" t="str">
        <f t="shared" ref="AB37:AB57" si="39">IF(M37=0,"",M37)</f>
        <v/>
      </c>
      <c r="AC37" s="15">
        <v>30</v>
      </c>
      <c r="AE37" s="15">
        <v>30</v>
      </c>
      <c r="AF37" s="15">
        <f t="shared" si="4"/>
        <v>0</v>
      </c>
      <c r="AG37" s="15" t="str">
        <f t="shared" si="18"/>
        <v/>
      </c>
      <c r="AH37" s="15" t="str">
        <f t="shared" si="19"/>
        <v/>
      </c>
    </row>
    <row r="38" spans="1:34" x14ac:dyDescent="0.2">
      <c r="A38" s="15">
        <v>31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25" t="str">
        <f t="shared" si="34"/>
        <v/>
      </c>
      <c r="M38" s="25" t="str">
        <f t="shared" si="35"/>
        <v/>
      </c>
      <c r="N38" s="15">
        <v>31</v>
      </c>
      <c r="O38" s="26" t="e">
        <f t="shared" si="36"/>
        <v>#VALUE!</v>
      </c>
      <c r="P38" s="21" t="str">
        <f t="shared" si="37"/>
        <v/>
      </c>
      <c r="Q38" s="21" t="str">
        <f t="shared" si="38"/>
        <v/>
      </c>
      <c r="R38" s="21" t="str">
        <f t="shared" si="25"/>
        <v/>
      </c>
      <c r="S38" s="21" t="str">
        <f t="shared" si="26"/>
        <v/>
      </c>
      <c r="T38" s="21" t="str">
        <f t="shared" si="27"/>
        <v/>
      </c>
      <c r="U38" s="21" t="str">
        <f t="shared" si="28"/>
        <v/>
      </c>
      <c r="V38" s="21" t="str">
        <f t="shared" si="29"/>
        <v/>
      </c>
      <c r="W38" s="21" t="str">
        <f t="shared" si="30"/>
        <v/>
      </c>
      <c r="X38" s="21" t="str">
        <f t="shared" si="31"/>
        <v/>
      </c>
      <c r="Y38" s="21" t="str">
        <f t="shared" si="32"/>
        <v/>
      </c>
      <c r="Z38" s="27" t="e">
        <f t="shared" si="2"/>
        <v>#VALUE!</v>
      </c>
      <c r="AA38" s="27" t="e">
        <f t="shared" si="3"/>
        <v>#VALUE!</v>
      </c>
      <c r="AB38" s="15" t="str">
        <f t="shared" si="39"/>
        <v/>
      </c>
      <c r="AC38" s="15">
        <v>31</v>
      </c>
      <c r="AE38" s="15">
        <v>31</v>
      </c>
      <c r="AF38" s="15">
        <f t="shared" si="4"/>
        <v>0</v>
      </c>
      <c r="AG38" s="15" t="str">
        <f t="shared" si="18"/>
        <v/>
      </c>
      <c r="AH38" s="15" t="str">
        <f t="shared" si="19"/>
        <v/>
      </c>
    </row>
    <row r="39" spans="1:34" x14ac:dyDescent="0.2">
      <c r="A39" s="15">
        <v>32</v>
      </c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25" t="str">
        <f t="shared" si="34"/>
        <v/>
      </c>
      <c r="M39" s="25" t="str">
        <f t="shared" si="35"/>
        <v/>
      </c>
      <c r="N39" s="15">
        <v>32</v>
      </c>
      <c r="O39" s="26" t="e">
        <f t="shared" si="36"/>
        <v>#VALUE!</v>
      </c>
      <c r="P39" s="21" t="str">
        <f t="shared" si="37"/>
        <v/>
      </c>
      <c r="Q39" s="21" t="str">
        <f t="shared" si="38"/>
        <v/>
      </c>
      <c r="R39" s="21" t="str">
        <f t="shared" si="25"/>
        <v/>
      </c>
      <c r="S39" s="21" t="str">
        <f t="shared" si="26"/>
        <v/>
      </c>
      <c r="T39" s="21" t="str">
        <f t="shared" si="27"/>
        <v/>
      </c>
      <c r="U39" s="21" t="str">
        <f t="shared" si="28"/>
        <v/>
      </c>
      <c r="V39" s="21" t="str">
        <f t="shared" si="29"/>
        <v/>
      </c>
      <c r="W39" s="21" t="str">
        <f t="shared" si="30"/>
        <v/>
      </c>
      <c r="X39" s="21" t="str">
        <f t="shared" si="31"/>
        <v/>
      </c>
      <c r="Y39" s="21" t="str">
        <f t="shared" si="32"/>
        <v/>
      </c>
      <c r="Z39" s="27" t="e">
        <f t="shared" si="2"/>
        <v>#VALUE!</v>
      </c>
      <c r="AA39" s="27" t="e">
        <f t="shared" si="3"/>
        <v>#VALUE!</v>
      </c>
      <c r="AB39" s="15" t="str">
        <f t="shared" si="39"/>
        <v/>
      </c>
      <c r="AC39" s="15">
        <v>32</v>
      </c>
      <c r="AE39" s="15">
        <v>32</v>
      </c>
      <c r="AF39" s="15">
        <f t="shared" si="4"/>
        <v>0</v>
      </c>
      <c r="AG39" s="15" t="str">
        <f t="shared" si="18"/>
        <v/>
      </c>
      <c r="AH39" s="15" t="str">
        <f t="shared" si="19"/>
        <v/>
      </c>
    </row>
    <row r="40" spans="1:34" x14ac:dyDescent="0.2">
      <c r="A40" s="15">
        <v>33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25" t="str">
        <f t="shared" si="34"/>
        <v/>
      </c>
      <c r="M40" s="25" t="str">
        <f t="shared" si="35"/>
        <v/>
      </c>
      <c r="N40" s="15">
        <v>33</v>
      </c>
      <c r="O40" s="26" t="e">
        <f t="shared" si="36"/>
        <v>#VALUE!</v>
      </c>
      <c r="P40" s="21" t="str">
        <f t="shared" si="37"/>
        <v/>
      </c>
      <c r="Q40" s="21" t="str">
        <f t="shared" si="38"/>
        <v/>
      </c>
      <c r="R40" s="21" t="str">
        <f t="shared" si="25"/>
        <v/>
      </c>
      <c r="S40" s="21" t="str">
        <f t="shared" si="26"/>
        <v/>
      </c>
      <c r="T40" s="21" t="str">
        <f t="shared" si="27"/>
        <v/>
      </c>
      <c r="U40" s="21" t="str">
        <f t="shared" si="28"/>
        <v/>
      </c>
      <c r="V40" s="21" t="str">
        <f t="shared" si="29"/>
        <v/>
      </c>
      <c r="W40" s="21" t="str">
        <f t="shared" si="30"/>
        <v/>
      </c>
      <c r="X40" s="21" t="str">
        <f t="shared" si="31"/>
        <v/>
      </c>
      <c r="Y40" s="21" t="str">
        <f t="shared" si="32"/>
        <v/>
      </c>
      <c r="Z40" s="27" t="e">
        <f t="shared" si="2"/>
        <v>#VALUE!</v>
      </c>
      <c r="AA40" s="27" t="e">
        <f t="shared" si="3"/>
        <v>#VALUE!</v>
      </c>
      <c r="AB40" s="15" t="str">
        <f t="shared" si="39"/>
        <v/>
      </c>
      <c r="AC40" s="15">
        <v>33</v>
      </c>
      <c r="AE40" s="15">
        <v>33</v>
      </c>
      <c r="AF40" s="15">
        <f t="shared" si="4"/>
        <v>0</v>
      </c>
      <c r="AG40" s="15" t="str">
        <f t="shared" si="18"/>
        <v/>
      </c>
      <c r="AH40" s="15" t="str">
        <f t="shared" si="19"/>
        <v/>
      </c>
    </row>
    <row r="41" spans="1:34" x14ac:dyDescent="0.2">
      <c r="A41" s="15">
        <v>34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25" t="str">
        <f t="shared" si="34"/>
        <v/>
      </c>
      <c r="M41" s="25" t="str">
        <f t="shared" si="35"/>
        <v/>
      </c>
      <c r="N41" s="15">
        <v>34</v>
      </c>
      <c r="O41" s="26" t="e">
        <f t="shared" si="36"/>
        <v>#VALUE!</v>
      </c>
      <c r="P41" s="21" t="str">
        <f t="shared" si="37"/>
        <v/>
      </c>
      <c r="Q41" s="21" t="str">
        <f t="shared" si="38"/>
        <v/>
      </c>
      <c r="R41" s="21" t="str">
        <f t="shared" si="25"/>
        <v/>
      </c>
      <c r="S41" s="21" t="str">
        <f t="shared" si="26"/>
        <v/>
      </c>
      <c r="T41" s="21" t="str">
        <f t="shared" si="27"/>
        <v/>
      </c>
      <c r="U41" s="21" t="str">
        <f t="shared" si="28"/>
        <v/>
      </c>
      <c r="V41" s="21" t="str">
        <f t="shared" si="29"/>
        <v/>
      </c>
      <c r="W41" s="21" t="str">
        <f t="shared" si="30"/>
        <v/>
      </c>
      <c r="X41" s="21" t="str">
        <f t="shared" si="31"/>
        <v/>
      </c>
      <c r="Y41" s="21" t="str">
        <f t="shared" si="32"/>
        <v/>
      </c>
      <c r="Z41" s="27" t="e">
        <f t="shared" si="2"/>
        <v>#VALUE!</v>
      </c>
      <c r="AA41" s="27" t="e">
        <f t="shared" si="3"/>
        <v>#VALUE!</v>
      </c>
      <c r="AB41" s="15" t="str">
        <f t="shared" si="39"/>
        <v/>
      </c>
      <c r="AC41" s="15">
        <v>34</v>
      </c>
      <c r="AE41" s="15">
        <v>34</v>
      </c>
      <c r="AF41" s="15">
        <f t="shared" si="4"/>
        <v>0</v>
      </c>
      <c r="AG41" s="15" t="str">
        <f t="shared" si="18"/>
        <v/>
      </c>
      <c r="AH41" s="15" t="str">
        <f t="shared" si="19"/>
        <v/>
      </c>
    </row>
    <row r="42" spans="1:34" x14ac:dyDescent="0.2">
      <c r="A42" s="15">
        <v>35</v>
      </c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25" t="str">
        <f t="shared" si="34"/>
        <v/>
      </c>
      <c r="M42" s="25" t="str">
        <f t="shared" si="35"/>
        <v/>
      </c>
      <c r="N42" s="15">
        <v>35</v>
      </c>
      <c r="O42" s="26" t="e">
        <f t="shared" si="36"/>
        <v>#VALUE!</v>
      </c>
      <c r="P42" s="21" t="str">
        <f t="shared" si="37"/>
        <v/>
      </c>
      <c r="Q42" s="21" t="str">
        <f t="shared" si="38"/>
        <v/>
      </c>
      <c r="R42" s="21" t="str">
        <f t="shared" si="25"/>
        <v/>
      </c>
      <c r="S42" s="21" t="str">
        <f t="shared" si="26"/>
        <v/>
      </c>
      <c r="T42" s="21" t="str">
        <f t="shared" si="27"/>
        <v/>
      </c>
      <c r="U42" s="21" t="str">
        <f t="shared" si="28"/>
        <v/>
      </c>
      <c r="V42" s="21" t="str">
        <f t="shared" si="29"/>
        <v/>
      </c>
      <c r="W42" s="21" t="str">
        <f t="shared" si="30"/>
        <v/>
      </c>
      <c r="X42" s="21" t="str">
        <f t="shared" si="31"/>
        <v/>
      </c>
      <c r="Y42" s="21" t="str">
        <f t="shared" si="32"/>
        <v/>
      </c>
      <c r="Z42" s="27" t="e">
        <f t="shared" si="2"/>
        <v>#VALUE!</v>
      </c>
      <c r="AA42" s="27" t="e">
        <f t="shared" si="3"/>
        <v>#VALUE!</v>
      </c>
      <c r="AB42" s="15" t="str">
        <f t="shared" si="39"/>
        <v/>
      </c>
      <c r="AC42" s="15">
        <v>35</v>
      </c>
      <c r="AE42" s="15">
        <v>35</v>
      </c>
      <c r="AF42" s="15">
        <f t="shared" si="4"/>
        <v>0</v>
      </c>
      <c r="AG42" s="15" t="str">
        <f t="shared" si="18"/>
        <v/>
      </c>
      <c r="AH42" s="15" t="str">
        <f t="shared" si="19"/>
        <v/>
      </c>
    </row>
    <row r="43" spans="1:34" x14ac:dyDescent="0.2">
      <c r="A43" s="15">
        <v>36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25" t="str">
        <f t="shared" si="34"/>
        <v/>
      </c>
      <c r="M43" s="25" t="str">
        <f t="shared" si="35"/>
        <v/>
      </c>
      <c r="N43" s="15">
        <v>36</v>
      </c>
      <c r="O43" s="26" t="e">
        <f t="shared" si="36"/>
        <v>#VALUE!</v>
      </c>
      <c r="P43" s="21" t="str">
        <f t="shared" si="37"/>
        <v/>
      </c>
      <c r="Q43" s="21" t="str">
        <f t="shared" si="38"/>
        <v/>
      </c>
      <c r="R43" s="21" t="str">
        <f t="shared" si="25"/>
        <v/>
      </c>
      <c r="S43" s="21" t="str">
        <f t="shared" si="26"/>
        <v/>
      </c>
      <c r="T43" s="21" t="str">
        <f t="shared" si="27"/>
        <v/>
      </c>
      <c r="U43" s="21" t="str">
        <f t="shared" si="28"/>
        <v/>
      </c>
      <c r="V43" s="21" t="str">
        <f t="shared" si="29"/>
        <v/>
      </c>
      <c r="W43" s="21" t="str">
        <f t="shared" si="30"/>
        <v/>
      </c>
      <c r="X43" s="21" t="str">
        <f t="shared" si="31"/>
        <v/>
      </c>
      <c r="Y43" s="21" t="str">
        <f t="shared" si="32"/>
        <v/>
      </c>
      <c r="Z43" s="27" t="e">
        <f t="shared" si="2"/>
        <v>#VALUE!</v>
      </c>
      <c r="AA43" s="27" t="e">
        <f t="shared" si="3"/>
        <v>#VALUE!</v>
      </c>
      <c r="AB43" s="15" t="str">
        <f t="shared" si="39"/>
        <v/>
      </c>
      <c r="AC43" s="15">
        <v>36</v>
      </c>
      <c r="AE43" s="15">
        <v>36</v>
      </c>
      <c r="AF43" s="15">
        <f t="shared" si="4"/>
        <v>0</v>
      </c>
      <c r="AG43" s="15" t="str">
        <f t="shared" si="18"/>
        <v/>
      </c>
      <c r="AH43" s="15" t="str">
        <f t="shared" si="19"/>
        <v/>
      </c>
    </row>
    <row r="44" spans="1:34" x14ac:dyDescent="0.2">
      <c r="A44" s="15">
        <v>37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25" t="str">
        <f t="shared" si="34"/>
        <v/>
      </c>
      <c r="M44" s="25" t="str">
        <f t="shared" si="35"/>
        <v/>
      </c>
      <c r="N44" s="15">
        <v>37</v>
      </c>
      <c r="O44" s="26" t="e">
        <f t="shared" si="36"/>
        <v>#VALUE!</v>
      </c>
      <c r="P44" s="21" t="str">
        <f t="shared" si="37"/>
        <v/>
      </c>
      <c r="Q44" s="21" t="str">
        <f t="shared" si="38"/>
        <v/>
      </c>
      <c r="R44" s="21" t="str">
        <f t="shared" si="25"/>
        <v/>
      </c>
      <c r="S44" s="21" t="str">
        <f t="shared" si="26"/>
        <v/>
      </c>
      <c r="T44" s="21" t="str">
        <f t="shared" si="27"/>
        <v/>
      </c>
      <c r="U44" s="21" t="str">
        <f t="shared" si="28"/>
        <v/>
      </c>
      <c r="V44" s="21" t="str">
        <f t="shared" si="29"/>
        <v/>
      </c>
      <c r="W44" s="21" t="str">
        <f t="shared" si="30"/>
        <v/>
      </c>
      <c r="X44" s="21" t="str">
        <f t="shared" si="31"/>
        <v/>
      </c>
      <c r="Y44" s="21" t="str">
        <f t="shared" si="32"/>
        <v/>
      </c>
      <c r="Z44" s="27" t="e">
        <f t="shared" si="2"/>
        <v>#VALUE!</v>
      </c>
      <c r="AA44" s="27" t="e">
        <f t="shared" si="3"/>
        <v>#VALUE!</v>
      </c>
      <c r="AB44" s="15" t="str">
        <f t="shared" si="39"/>
        <v/>
      </c>
      <c r="AC44" s="15">
        <v>37</v>
      </c>
      <c r="AE44" s="15">
        <v>37</v>
      </c>
      <c r="AF44" s="15">
        <f t="shared" si="4"/>
        <v>0</v>
      </c>
      <c r="AG44" s="15" t="str">
        <f t="shared" si="18"/>
        <v/>
      </c>
      <c r="AH44" s="15" t="str">
        <f t="shared" si="19"/>
        <v/>
      </c>
    </row>
    <row r="45" spans="1:34" x14ac:dyDescent="0.2">
      <c r="A45" s="15">
        <v>38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25" t="str">
        <f t="shared" si="34"/>
        <v/>
      </c>
      <c r="M45" s="25" t="str">
        <f t="shared" si="35"/>
        <v/>
      </c>
      <c r="N45" s="15">
        <v>38</v>
      </c>
      <c r="O45" s="26" t="e">
        <f t="shared" si="36"/>
        <v>#VALUE!</v>
      </c>
      <c r="P45" s="21" t="str">
        <f t="shared" si="37"/>
        <v/>
      </c>
      <c r="Q45" s="21" t="str">
        <f t="shared" si="38"/>
        <v/>
      </c>
      <c r="R45" s="21" t="str">
        <f t="shared" si="25"/>
        <v/>
      </c>
      <c r="S45" s="21" t="str">
        <f t="shared" si="26"/>
        <v/>
      </c>
      <c r="T45" s="21" t="str">
        <f t="shared" si="27"/>
        <v/>
      </c>
      <c r="U45" s="21" t="str">
        <f t="shared" si="28"/>
        <v/>
      </c>
      <c r="V45" s="21" t="str">
        <f t="shared" si="29"/>
        <v/>
      </c>
      <c r="W45" s="21" t="str">
        <f t="shared" si="30"/>
        <v/>
      </c>
      <c r="X45" s="21" t="str">
        <f t="shared" si="31"/>
        <v/>
      </c>
      <c r="Y45" s="21" t="str">
        <f t="shared" si="32"/>
        <v/>
      </c>
      <c r="Z45" s="27" t="e">
        <f t="shared" si="2"/>
        <v>#VALUE!</v>
      </c>
      <c r="AA45" s="27" t="e">
        <f t="shared" si="3"/>
        <v>#VALUE!</v>
      </c>
      <c r="AB45" s="15" t="str">
        <f t="shared" si="39"/>
        <v/>
      </c>
      <c r="AC45" s="15">
        <v>38</v>
      </c>
      <c r="AE45" s="15">
        <v>38</v>
      </c>
      <c r="AF45" s="15">
        <f t="shared" si="4"/>
        <v>0</v>
      </c>
      <c r="AG45" s="15" t="str">
        <f t="shared" si="18"/>
        <v/>
      </c>
      <c r="AH45" s="15" t="str">
        <f t="shared" si="19"/>
        <v/>
      </c>
    </row>
    <row r="46" spans="1:34" x14ac:dyDescent="0.2">
      <c r="A46" s="15">
        <v>39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25" t="str">
        <f t="shared" si="34"/>
        <v/>
      </c>
      <c r="M46" s="25" t="str">
        <f t="shared" si="35"/>
        <v/>
      </c>
      <c r="N46" s="15">
        <v>39</v>
      </c>
      <c r="O46" s="26" t="e">
        <f t="shared" si="36"/>
        <v>#VALUE!</v>
      </c>
      <c r="P46" s="21" t="str">
        <f t="shared" si="37"/>
        <v/>
      </c>
      <c r="Q46" s="21" t="str">
        <f t="shared" si="38"/>
        <v/>
      </c>
      <c r="R46" s="21" t="str">
        <f t="shared" si="25"/>
        <v/>
      </c>
      <c r="S46" s="21" t="str">
        <f t="shared" si="26"/>
        <v/>
      </c>
      <c r="T46" s="21" t="str">
        <f t="shared" si="27"/>
        <v/>
      </c>
      <c r="U46" s="21" t="str">
        <f t="shared" si="28"/>
        <v/>
      </c>
      <c r="V46" s="21" t="str">
        <f t="shared" si="29"/>
        <v/>
      </c>
      <c r="W46" s="21" t="str">
        <f t="shared" si="30"/>
        <v/>
      </c>
      <c r="X46" s="21" t="str">
        <f t="shared" si="31"/>
        <v/>
      </c>
      <c r="Y46" s="21" t="str">
        <f t="shared" si="32"/>
        <v/>
      </c>
      <c r="Z46" s="27" t="e">
        <f t="shared" si="2"/>
        <v>#VALUE!</v>
      </c>
      <c r="AA46" s="27" t="e">
        <f t="shared" si="3"/>
        <v>#VALUE!</v>
      </c>
      <c r="AB46" s="15" t="str">
        <f t="shared" si="39"/>
        <v/>
      </c>
      <c r="AC46" s="15">
        <v>39</v>
      </c>
      <c r="AE46" s="15">
        <v>39</v>
      </c>
      <c r="AF46" s="15">
        <f t="shared" si="4"/>
        <v>0</v>
      </c>
      <c r="AG46" s="15" t="str">
        <f t="shared" si="18"/>
        <v/>
      </c>
      <c r="AH46" s="15" t="str">
        <f t="shared" si="19"/>
        <v/>
      </c>
    </row>
    <row r="47" spans="1:34" x14ac:dyDescent="0.2">
      <c r="A47" s="15">
        <v>40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25" t="str">
        <f t="shared" si="34"/>
        <v/>
      </c>
      <c r="M47" s="25" t="str">
        <f t="shared" si="35"/>
        <v/>
      </c>
      <c r="N47" s="15">
        <v>40</v>
      </c>
      <c r="O47" s="26" t="e">
        <f t="shared" si="36"/>
        <v>#VALUE!</v>
      </c>
      <c r="P47" s="21" t="str">
        <f t="shared" si="37"/>
        <v/>
      </c>
      <c r="Q47" s="21" t="str">
        <f t="shared" si="38"/>
        <v/>
      </c>
      <c r="R47" s="21" t="str">
        <f t="shared" si="25"/>
        <v/>
      </c>
      <c r="S47" s="21" t="str">
        <f t="shared" si="26"/>
        <v/>
      </c>
      <c r="T47" s="21" t="str">
        <f t="shared" si="27"/>
        <v/>
      </c>
      <c r="U47" s="21" t="str">
        <f t="shared" si="28"/>
        <v/>
      </c>
      <c r="V47" s="21" t="str">
        <f t="shared" si="29"/>
        <v/>
      </c>
      <c r="W47" s="21" t="str">
        <f t="shared" si="30"/>
        <v/>
      </c>
      <c r="X47" s="21" t="str">
        <f t="shared" si="31"/>
        <v/>
      </c>
      <c r="Y47" s="21" t="str">
        <f t="shared" si="32"/>
        <v/>
      </c>
      <c r="Z47" s="27" t="e">
        <f t="shared" si="2"/>
        <v>#VALUE!</v>
      </c>
      <c r="AA47" s="27" t="e">
        <f t="shared" si="3"/>
        <v>#VALUE!</v>
      </c>
      <c r="AB47" s="15" t="str">
        <f t="shared" si="39"/>
        <v/>
      </c>
      <c r="AC47" s="15">
        <v>40</v>
      </c>
      <c r="AE47" s="15">
        <v>40</v>
      </c>
      <c r="AF47" s="15">
        <f t="shared" si="4"/>
        <v>0</v>
      </c>
      <c r="AG47" s="15" t="str">
        <f t="shared" si="18"/>
        <v/>
      </c>
      <c r="AH47" s="15" t="str">
        <f t="shared" si="19"/>
        <v/>
      </c>
    </row>
    <row r="48" spans="1:34" x14ac:dyDescent="0.2">
      <c r="A48" s="15">
        <v>41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25" t="str">
        <f t="shared" si="34"/>
        <v/>
      </c>
      <c r="M48" s="25" t="str">
        <f t="shared" si="35"/>
        <v/>
      </c>
      <c r="N48" s="15">
        <v>41</v>
      </c>
      <c r="O48" s="26" t="e">
        <f t="shared" si="36"/>
        <v>#VALUE!</v>
      </c>
      <c r="P48" s="21" t="str">
        <f t="shared" si="37"/>
        <v/>
      </c>
      <c r="Q48" s="21" t="str">
        <f t="shared" si="38"/>
        <v/>
      </c>
      <c r="R48" s="21" t="str">
        <f t="shared" si="25"/>
        <v/>
      </c>
      <c r="S48" s="21" t="str">
        <f t="shared" si="26"/>
        <v/>
      </c>
      <c r="T48" s="21" t="str">
        <f t="shared" si="27"/>
        <v/>
      </c>
      <c r="U48" s="21" t="str">
        <f t="shared" si="28"/>
        <v/>
      </c>
      <c r="V48" s="21" t="str">
        <f t="shared" si="29"/>
        <v/>
      </c>
      <c r="W48" s="21" t="str">
        <f t="shared" si="30"/>
        <v/>
      </c>
      <c r="X48" s="21" t="str">
        <f t="shared" si="31"/>
        <v/>
      </c>
      <c r="Y48" s="21" t="str">
        <f t="shared" si="32"/>
        <v/>
      </c>
      <c r="Z48" s="27" t="e">
        <f t="shared" si="2"/>
        <v>#VALUE!</v>
      </c>
      <c r="AA48" s="27" t="e">
        <f t="shared" si="3"/>
        <v>#VALUE!</v>
      </c>
      <c r="AB48" s="15" t="str">
        <f t="shared" si="39"/>
        <v/>
      </c>
      <c r="AC48" s="15">
        <v>41</v>
      </c>
      <c r="AE48" s="15">
        <v>41</v>
      </c>
      <c r="AF48" s="15">
        <f t="shared" si="4"/>
        <v>0</v>
      </c>
      <c r="AG48" s="15" t="str">
        <f t="shared" si="18"/>
        <v/>
      </c>
      <c r="AH48" s="15" t="str">
        <f t="shared" si="19"/>
        <v/>
      </c>
    </row>
    <row r="49" spans="1:34" x14ac:dyDescent="0.2">
      <c r="A49" s="15">
        <v>42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25" t="str">
        <f t="shared" si="34"/>
        <v/>
      </c>
      <c r="M49" s="25" t="str">
        <f t="shared" si="35"/>
        <v/>
      </c>
      <c r="N49" s="15">
        <v>42</v>
      </c>
      <c r="O49" s="26" t="e">
        <f t="shared" si="36"/>
        <v>#VALUE!</v>
      </c>
      <c r="P49" s="21" t="str">
        <f t="shared" si="37"/>
        <v/>
      </c>
      <c r="Q49" s="21" t="str">
        <f t="shared" si="38"/>
        <v/>
      </c>
      <c r="R49" s="21" t="str">
        <f t="shared" si="25"/>
        <v/>
      </c>
      <c r="S49" s="21" t="str">
        <f t="shared" si="26"/>
        <v/>
      </c>
      <c r="T49" s="21" t="str">
        <f t="shared" si="27"/>
        <v/>
      </c>
      <c r="U49" s="21" t="str">
        <f t="shared" si="28"/>
        <v/>
      </c>
      <c r="V49" s="21" t="str">
        <f t="shared" si="29"/>
        <v/>
      </c>
      <c r="W49" s="21" t="str">
        <f t="shared" si="30"/>
        <v/>
      </c>
      <c r="X49" s="21" t="str">
        <f t="shared" si="31"/>
        <v/>
      </c>
      <c r="Y49" s="21" t="str">
        <f t="shared" si="32"/>
        <v/>
      </c>
      <c r="Z49" s="27" t="e">
        <f t="shared" si="2"/>
        <v>#VALUE!</v>
      </c>
      <c r="AA49" s="27" t="e">
        <f t="shared" si="3"/>
        <v>#VALUE!</v>
      </c>
      <c r="AB49" s="15" t="str">
        <f t="shared" si="39"/>
        <v/>
      </c>
      <c r="AC49" s="15">
        <v>42</v>
      </c>
      <c r="AE49" s="15">
        <v>42</v>
      </c>
      <c r="AF49" s="15">
        <f t="shared" si="4"/>
        <v>0</v>
      </c>
      <c r="AG49" s="15" t="str">
        <f t="shared" si="18"/>
        <v/>
      </c>
      <c r="AH49" s="15" t="str">
        <f t="shared" si="19"/>
        <v/>
      </c>
    </row>
    <row r="50" spans="1:34" x14ac:dyDescent="0.2">
      <c r="A50" s="15">
        <v>43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25" t="str">
        <f t="shared" si="34"/>
        <v/>
      </c>
      <c r="M50" s="25" t="str">
        <f t="shared" si="35"/>
        <v/>
      </c>
      <c r="N50" s="15">
        <v>43</v>
      </c>
      <c r="O50" s="26" t="e">
        <f t="shared" si="36"/>
        <v>#VALUE!</v>
      </c>
      <c r="P50" s="21" t="str">
        <f t="shared" si="37"/>
        <v/>
      </c>
      <c r="Q50" s="21" t="str">
        <f t="shared" si="38"/>
        <v/>
      </c>
      <c r="R50" s="21" t="str">
        <f t="shared" si="25"/>
        <v/>
      </c>
      <c r="S50" s="21" t="str">
        <f t="shared" si="26"/>
        <v/>
      </c>
      <c r="T50" s="21" t="str">
        <f t="shared" si="27"/>
        <v/>
      </c>
      <c r="U50" s="21" t="str">
        <f t="shared" si="28"/>
        <v/>
      </c>
      <c r="V50" s="21" t="str">
        <f t="shared" si="29"/>
        <v/>
      </c>
      <c r="W50" s="21" t="str">
        <f t="shared" si="30"/>
        <v/>
      </c>
      <c r="X50" s="21" t="str">
        <f t="shared" si="31"/>
        <v/>
      </c>
      <c r="Y50" s="21" t="str">
        <f t="shared" si="32"/>
        <v/>
      </c>
      <c r="Z50" s="27" t="e">
        <f t="shared" si="2"/>
        <v>#VALUE!</v>
      </c>
      <c r="AA50" s="27" t="e">
        <f t="shared" si="3"/>
        <v>#VALUE!</v>
      </c>
      <c r="AB50" s="15" t="str">
        <f t="shared" si="39"/>
        <v/>
      </c>
      <c r="AC50" s="15">
        <v>43</v>
      </c>
      <c r="AE50" s="15">
        <v>43</v>
      </c>
      <c r="AF50" s="15">
        <f t="shared" si="4"/>
        <v>0</v>
      </c>
      <c r="AG50" s="15" t="str">
        <f t="shared" si="18"/>
        <v/>
      </c>
      <c r="AH50" s="15" t="str">
        <f t="shared" si="19"/>
        <v/>
      </c>
    </row>
    <row r="51" spans="1:34" x14ac:dyDescent="0.2">
      <c r="A51" s="15">
        <v>44</v>
      </c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25" t="str">
        <f t="shared" si="34"/>
        <v/>
      </c>
      <c r="M51" s="25" t="str">
        <f t="shared" si="35"/>
        <v/>
      </c>
      <c r="N51" s="15">
        <v>44</v>
      </c>
      <c r="O51" s="26" t="e">
        <f t="shared" si="36"/>
        <v>#VALUE!</v>
      </c>
      <c r="P51" s="21" t="str">
        <f t="shared" si="37"/>
        <v/>
      </c>
      <c r="Q51" s="21" t="str">
        <f t="shared" si="38"/>
        <v/>
      </c>
      <c r="R51" s="21" t="str">
        <f t="shared" si="25"/>
        <v/>
      </c>
      <c r="S51" s="21" t="str">
        <f t="shared" si="26"/>
        <v/>
      </c>
      <c r="T51" s="21" t="str">
        <f t="shared" si="27"/>
        <v/>
      </c>
      <c r="U51" s="21" t="str">
        <f t="shared" si="28"/>
        <v/>
      </c>
      <c r="V51" s="21" t="str">
        <f t="shared" si="29"/>
        <v/>
      </c>
      <c r="W51" s="21" t="str">
        <f t="shared" si="30"/>
        <v/>
      </c>
      <c r="X51" s="21" t="str">
        <f t="shared" si="31"/>
        <v/>
      </c>
      <c r="Y51" s="21" t="str">
        <f t="shared" si="32"/>
        <v/>
      </c>
      <c r="Z51" s="27" t="e">
        <f t="shared" si="2"/>
        <v>#VALUE!</v>
      </c>
      <c r="AA51" s="27" t="e">
        <f t="shared" si="3"/>
        <v>#VALUE!</v>
      </c>
      <c r="AB51" s="15" t="str">
        <f t="shared" si="39"/>
        <v/>
      </c>
      <c r="AC51" s="15">
        <v>44</v>
      </c>
      <c r="AE51" s="15">
        <v>44</v>
      </c>
      <c r="AF51" s="15">
        <f t="shared" si="4"/>
        <v>0</v>
      </c>
      <c r="AG51" s="15" t="str">
        <f t="shared" si="18"/>
        <v/>
      </c>
      <c r="AH51" s="15" t="str">
        <f t="shared" si="19"/>
        <v/>
      </c>
    </row>
    <row r="52" spans="1:34" x14ac:dyDescent="0.2">
      <c r="A52" s="15">
        <v>45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25" t="str">
        <f t="shared" si="34"/>
        <v/>
      </c>
      <c r="M52" s="25" t="str">
        <f t="shared" si="35"/>
        <v/>
      </c>
      <c r="N52" s="15">
        <v>45</v>
      </c>
      <c r="O52" s="26" t="e">
        <f t="shared" si="36"/>
        <v>#VALUE!</v>
      </c>
      <c r="P52" s="21" t="str">
        <f t="shared" si="37"/>
        <v/>
      </c>
      <c r="Q52" s="21" t="str">
        <f t="shared" si="38"/>
        <v/>
      </c>
      <c r="R52" s="21" t="str">
        <f t="shared" si="25"/>
        <v/>
      </c>
      <c r="S52" s="21" t="str">
        <f t="shared" si="26"/>
        <v/>
      </c>
      <c r="T52" s="21" t="str">
        <f t="shared" si="27"/>
        <v/>
      </c>
      <c r="U52" s="21" t="str">
        <f t="shared" si="28"/>
        <v/>
      </c>
      <c r="V52" s="21" t="str">
        <f t="shared" si="29"/>
        <v/>
      </c>
      <c r="W52" s="21" t="str">
        <f t="shared" si="30"/>
        <v/>
      </c>
      <c r="X52" s="21" t="str">
        <f t="shared" si="31"/>
        <v/>
      </c>
      <c r="Y52" s="21" t="str">
        <f t="shared" si="32"/>
        <v/>
      </c>
      <c r="Z52" s="27" t="e">
        <f t="shared" si="2"/>
        <v>#VALUE!</v>
      </c>
      <c r="AA52" s="27" t="e">
        <f t="shared" si="3"/>
        <v>#VALUE!</v>
      </c>
      <c r="AB52" s="15" t="str">
        <f t="shared" si="39"/>
        <v/>
      </c>
      <c r="AC52" s="15">
        <v>45</v>
      </c>
      <c r="AE52" s="15">
        <v>45</v>
      </c>
      <c r="AF52" s="15">
        <f t="shared" si="4"/>
        <v>0</v>
      </c>
      <c r="AG52" s="15" t="str">
        <f t="shared" si="18"/>
        <v/>
      </c>
      <c r="AH52" s="15" t="str">
        <f t="shared" si="19"/>
        <v/>
      </c>
    </row>
    <row r="53" spans="1:34" x14ac:dyDescent="0.2">
      <c r="A53" s="15">
        <v>46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25" t="str">
        <f t="shared" si="34"/>
        <v/>
      </c>
      <c r="M53" s="25" t="str">
        <f t="shared" si="35"/>
        <v/>
      </c>
      <c r="N53" s="15">
        <v>46</v>
      </c>
      <c r="O53" s="26" t="e">
        <f t="shared" si="36"/>
        <v>#VALUE!</v>
      </c>
      <c r="P53" s="21" t="str">
        <f t="shared" si="37"/>
        <v/>
      </c>
      <c r="Q53" s="21" t="str">
        <f t="shared" si="38"/>
        <v/>
      </c>
      <c r="R53" s="21" t="str">
        <f t="shared" si="25"/>
        <v/>
      </c>
      <c r="S53" s="21" t="str">
        <f t="shared" si="26"/>
        <v/>
      </c>
      <c r="T53" s="21" t="str">
        <f t="shared" si="27"/>
        <v/>
      </c>
      <c r="U53" s="21" t="str">
        <f t="shared" si="28"/>
        <v/>
      </c>
      <c r="V53" s="21" t="str">
        <f t="shared" si="29"/>
        <v/>
      </c>
      <c r="W53" s="21" t="str">
        <f t="shared" si="30"/>
        <v/>
      </c>
      <c r="X53" s="21" t="str">
        <f t="shared" si="31"/>
        <v/>
      </c>
      <c r="Y53" s="21" t="str">
        <f t="shared" si="32"/>
        <v/>
      </c>
      <c r="Z53" s="27" t="e">
        <f t="shared" si="2"/>
        <v>#VALUE!</v>
      </c>
      <c r="AA53" s="27" t="e">
        <f t="shared" si="3"/>
        <v>#VALUE!</v>
      </c>
      <c r="AB53" s="15" t="str">
        <f t="shared" si="39"/>
        <v/>
      </c>
      <c r="AC53" s="15">
        <v>46</v>
      </c>
      <c r="AE53" s="15">
        <v>46</v>
      </c>
      <c r="AF53" s="15">
        <f t="shared" si="4"/>
        <v>0</v>
      </c>
      <c r="AG53" s="15" t="str">
        <f t="shared" si="18"/>
        <v/>
      </c>
      <c r="AH53" s="15" t="str">
        <f t="shared" si="19"/>
        <v/>
      </c>
    </row>
    <row r="54" spans="1:34" x14ac:dyDescent="0.2">
      <c r="A54" s="15">
        <v>47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25" t="str">
        <f t="shared" si="34"/>
        <v/>
      </c>
      <c r="M54" s="25" t="str">
        <f t="shared" si="35"/>
        <v/>
      </c>
      <c r="N54" s="15">
        <v>47</v>
      </c>
      <c r="O54" s="26" t="e">
        <f t="shared" si="36"/>
        <v>#VALUE!</v>
      </c>
      <c r="P54" s="21" t="str">
        <f t="shared" si="37"/>
        <v/>
      </c>
      <c r="Q54" s="21" t="str">
        <f t="shared" si="38"/>
        <v/>
      </c>
      <c r="R54" s="21" t="str">
        <f t="shared" si="25"/>
        <v/>
      </c>
      <c r="S54" s="21" t="str">
        <f t="shared" si="26"/>
        <v/>
      </c>
      <c r="T54" s="21" t="str">
        <f t="shared" si="27"/>
        <v/>
      </c>
      <c r="U54" s="21" t="str">
        <f t="shared" si="28"/>
        <v/>
      </c>
      <c r="V54" s="21" t="str">
        <f t="shared" si="29"/>
        <v/>
      </c>
      <c r="W54" s="21" t="str">
        <f t="shared" si="30"/>
        <v/>
      </c>
      <c r="X54" s="21" t="str">
        <f t="shared" si="31"/>
        <v/>
      </c>
      <c r="Y54" s="21" t="str">
        <f t="shared" si="32"/>
        <v/>
      </c>
      <c r="Z54" s="27" t="e">
        <f t="shared" si="2"/>
        <v>#VALUE!</v>
      </c>
      <c r="AA54" s="27" t="e">
        <f t="shared" si="3"/>
        <v>#VALUE!</v>
      </c>
      <c r="AB54" s="15" t="str">
        <f t="shared" si="39"/>
        <v/>
      </c>
      <c r="AC54" s="15">
        <v>47</v>
      </c>
      <c r="AE54" s="15">
        <v>47</v>
      </c>
      <c r="AF54" s="15">
        <f t="shared" si="4"/>
        <v>0</v>
      </c>
      <c r="AG54" s="15" t="str">
        <f t="shared" si="18"/>
        <v/>
      </c>
      <c r="AH54" s="15" t="str">
        <f t="shared" si="19"/>
        <v/>
      </c>
    </row>
    <row r="55" spans="1:34" x14ac:dyDescent="0.2">
      <c r="A55" s="15">
        <v>48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25" t="str">
        <f t="shared" si="34"/>
        <v/>
      </c>
      <c r="M55" s="25" t="str">
        <f t="shared" si="35"/>
        <v/>
      </c>
      <c r="N55" s="15">
        <v>48</v>
      </c>
      <c r="O55" s="26" t="e">
        <f t="shared" si="36"/>
        <v>#VALUE!</v>
      </c>
      <c r="P55" s="21" t="str">
        <f t="shared" si="37"/>
        <v/>
      </c>
      <c r="Q55" s="21" t="str">
        <f t="shared" si="38"/>
        <v/>
      </c>
      <c r="R55" s="21" t="str">
        <f t="shared" si="25"/>
        <v/>
      </c>
      <c r="S55" s="21" t="str">
        <f t="shared" si="26"/>
        <v/>
      </c>
      <c r="T55" s="21" t="str">
        <f t="shared" si="27"/>
        <v/>
      </c>
      <c r="U55" s="21" t="str">
        <f t="shared" si="28"/>
        <v/>
      </c>
      <c r="V55" s="21" t="str">
        <f t="shared" si="29"/>
        <v/>
      </c>
      <c r="W55" s="21" t="str">
        <f t="shared" si="30"/>
        <v/>
      </c>
      <c r="X55" s="21" t="str">
        <f t="shared" si="31"/>
        <v/>
      </c>
      <c r="Y55" s="21" t="str">
        <f t="shared" si="32"/>
        <v/>
      </c>
      <c r="Z55" s="27" t="e">
        <f t="shared" si="2"/>
        <v>#VALUE!</v>
      </c>
      <c r="AA55" s="27" t="e">
        <f t="shared" si="3"/>
        <v>#VALUE!</v>
      </c>
      <c r="AB55" s="15" t="str">
        <f t="shared" si="39"/>
        <v/>
      </c>
      <c r="AC55" s="15">
        <v>48</v>
      </c>
      <c r="AE55" s="15">
        <v>48</v>
      </c>
      <c r="AF55" s="15">
        <f t="shared" si="4"/>
        <v>0</v>
      </c>
      <c r="AG55" s="15" t="str">
        <f t="shared" si="18"/>
        <v/>
      </c>
      <c r="AH55" s="15" t="str">
        <f t="shared" si="19"/>
        <v/>
      </c>
    </row>
    <row r="56" spans="1:34" x14ac:dyDescent="0.2">
      <c r="A56" s="15">
        <v>49</v>
      </c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25" t="str">
        <f t="shared" si="34"/>
        <v/>
      </c>
      <c r="M56" s="25" t="str">
        <f t="shared" si="35"/>
        <v/>
      </c>
      <c r="N56" s="15">
        <v>49</v>
      </c>
      <c r="O56" s="26" t="e">
        <f t="shared" si="36"/>
        <v>#VALUE!</v>
      </c>
      <c r="P56" s="21" t="str">
        <f t="shared" si="37"/>
        <v/>
      </c>
      <c r="Q56" s="21" t="str">
        <f t="shared" si="38"/>
        <v/>
      </c>
      <c r="R56" s="21" t="str">
        <f t="shared" si="25"/>
        <v/>
      </c>
      <c r="S56" s="21" t="str">
        <f t="shared" si="26"/>
        <v/>
      </c>
      <c r="T56" s="21" t="str">
        <f t="shared" si="27"/>
        <v/>
      </c>
      <c r="U56" s="21" t="str">
        <f t="shared" si="28"/>
        <v/>
      </c>
      <c r="V56" s="21" t="str">
        <f t="shared" si="29"/>
        <v/>
      </c>
      <c r="W56" s="21" t="str">
        <f t="shared" si="30"/>
        <v/>
      </c>
      <c r="X56" s="21" t="str">
        <f t="shared" si="31"/>
        <v/>
      </c>
      <c r="Y56" s="21" t="str">
        <f t="shared" si="32"/>
        <v/>
      </c>
      <c r="Z56" s="27" t="e">
        <f t="shared" si="2"/>
        <v>#VALUE!</v>
      </c>
      <c r="AA56" s="27" t="e">
        <f t="shared" si="3"/>
        <v>#VALUE!</v>
      </c>
      <c r="AB56" s="15" t="str">
        <f t="shared" si="39"/>
        <v/>
      </c>
      <c r="AC56" s="15">
        <v>49</v>
      </c>
      <c r="AE56" s="15">
        <v>49</v>
      </c>
      <c r="AF56" s="15">
        <f t="shared" si="4"/>
        <v>0</v>
      </c>
      <c r="AG56" s="15" t="str">
        <f t="shared" si="18"/>
        <v/>
      </c>
      <c r="AH56" s="15" t="str">
        <f t="shared" si="19"/>
        <v/>
      </c>
    </row>
    <row r="57" spans="1:34" x14ac:dyDescent="0.2">
      <c r="A57" s="15">
        <v>50</v>
      </c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25" t="str">
        <f t="shared" si="34"/>
        <v/>
      </c>
      <c r="M57" s="25" t="str">
        <f t="shared" si="35"/>
        <v/>
      </c>
      <c r="N57" s="15">
        <v>50</v>
      </c>
      <c r="O57" s="26" t="e">
        <f t="shared" si="36"/>
        <v>#VALUE!</v>
      </c>
      <c r="P57" s="21" t="str">
        <f t="shared" si="37"/>
        <v/>
      </c>
      <c r="Q57" s="21" t="str">
        <f t="shared" si="38"/>
        <v/>
      </c>
      <c r="R57" s="21" t="str">
        <f t="shared" si="25"/>
        <v/>
      </c>
      <c r="S57" s="21" t="str">
        <f t="shared" si="26"/>
        <v/>
      </c>
      <c r="T57" s="21" t="str">
        <f t="shared" si="27"/>
        <v/>
      </c>
      <c r="U57" s="21" t="str">
        <f t="shared" si="28"/>
        <v/>
      </c>
      <c r="V57" s="21" t="str">
        <f t="shared" si="29"/>
        <v/>
      </c>
      <c r="W57" s="21" t="str">
        <f t="shared" si="30"/>
        <v/>
      </c>
      <c r="X57" s="21" t="str">
        <f t="shared" si="31"/>
        <v/>
      </c>
      <c r="Y57" s="21" t="str">
        <f t="shared" si="32"/>
        <v/>
      </c>
      <c r="Z57" s="27" t="e">
        <f t="shared" si="2"/>
        <v>#VALUE!</v>
      </c>
      <c r="AA57" s="27" t="e">
        <f t="shared" si="3"/>
        <v>#VALUE!</v>
      </c>
      <c r="AB57" s="15" t="str">
        <f t="shared" si="39"/>
        <v/>
      </c>
      <c r="AC57" s="15">
        <v>50</v>
      </c>
      <c r="AE57" s="15">
        <v>50</v>
      </c>
      <c r="AF57" s="15">
        <f t="shared" si="4"/>
        <v>0</v>
      </c>
      <c r="AG57" s="15" t="str">
        <f t="shared" si="18"/>
        <v/>
      </c>
      <c r="AH57" s="15" t="str">
        <f t="shared" si="19"/>
        <v/>
      </c>
    </row>
    <row r="58" spans="1:34" hidden="1" x14ac:dyDescent="0.2">
      <c r="A58" s="15" t="s">
        <v>35</v>
      </c>
      <c r="B58" s="15">
        <f>COUNTA(B8:B57)</f>
        <v>7</v>
      </c>
      <c r="C58" s="15">
        <f t="shared" ref="C58:K58" si="40">COUNTA(C8:C57)</f>
        <v>5</v>
      </c>
      <c r="D58" s="15">
        <f t="shared" si="40"/>
        <v>6</v>
      </c>
      <c r="E58" s="15">
        <f t="shared" si="40"/>
        <v>0</v>
      </c>
      <c r="F58" s="15">
        <f t="shared" si="40"/>
        <v>0</v>
      </c>
      <c r="G58" s="15">
        <f t="shared" si="40"/>
        <v>0</v>
      </c>
      <c r="H58" s="15">
        <f t="shared" si="40"/>
        <v>0</v>
      </c>
      <c r="I58" s="15">
        <f t="shared" si="40"/>
        <v>0</v>
      </c>
      <c r="J58" s="15">
        <f t="shared" si="40"/>
        <v>0</v>
      </c>
      <c r="K58" s="15">
        <f t="shared" si="40"/>
        <v>0</v>
      </c>
      <c r="L58" s="28">
        <f t="shared" ref="L58:L73" si="41">IF(C8&lt;&gt;0,C8,"")</f>
        <v>6</v>
      </c>
      <c r="M58" s="28" t="str">
        <f>IF(C8&lt;&gt;0,"x2","")</f>
        <v>x2</v>
      </c>
      <c r="N58" s="15">
        <v>1</v>
      </c>
      <c r="O58" s="26">
        <f>Z58+(AA58-1)/2</f>
        <v>7</v>
      </c>
      <c r="P58" s="21" t="str">
        <f>IF(M58="x1",O58,"")</f>
        <v/>
      </c>
      <c r="Q58" s="21">
        <f>IF(M58="x2",O58,"")</f>
        <v>7</v>
      </c>
      <c r="R58" s="21" t="str">
        <f>IF($M58="x3",$O58,"")</f>
        <v/>
      </c>
      <c r="S58" s="21" t="str">
        <f>IF($M58="x4",$O58,"")</f>
        <v/>
      </c>
      <c r="T58" s="21" t="str">
        <f>IF($M58="x5",$O58,"")</f>
        <v/>
      </c>
      <c r="U58" s="21" t="str">
        <f>IF($M58="x6",$O58,"")</f>
        <v/>
      </c>
      <c r="V58" s="21" t="str">
        <f>IF($M58="x7",$O58,"")</f>
        <v/>
      </c>
      <c r="W58" s="21" t="str">
        <f>IF($M58="x8",$O58,"")</f>
        <v/>
      </c>
      <c r="X58" s="21" t="str">
        <f>IF($M58="x9",$O58,"")</f>
        <v/>
      </c>
      <c r="Y58" s="21" t="str">
        <f>IF($M58="x10",$O58,"")</f>
        <v/>
      </c>
      <c r="Z58" s="27">
        <f t="shared" si="2"/>
        <v>7</v>
      </c>
      <c r="AA58" s="27">
        <f t="shared" si="3"/>
        <v>1</v>
      </c>
      <c r="AB58" s="15" t="str">
        <f t="shared" ref="AB58:AB73" si="42">IF(M58=0,"",M58)</f>
        <v>x2</v>
      </c>
      <c r="AC58" s="15">
        <v>1</v>
      </c>
      <c r="AE58" s="15">
        <v>51</v>
      </c>
      <c r="AF58" s="15">
        <f t="shared" si="4"/>
        <v>0</v>
      </c>
      <c r="AG58" s="15" t="str">
        <f t="shared" si="18"/>
        <v/>
      </c>
      <c r="AH58" s="15" t="str">
        <f t="shared" si="19"/>
        <v/>
      </c>
    </row>
    <row r="59" spans="1:34" hidden="1" x14ac:dyDescent="0.2">
      <c r="B59" s="15" t="s">
        <v>36</v>
      </c>
      <c r="C59" s="15" t="s">
        <v>37</v>
      </c>
      <c r="D59" s="15" t="s">
        <v>38</v>
      </c>
      <c r="E59" s="15" t="s">
        <v>39</v>
      </c>
      <c r="F59" s="15" t="s">
        <v>40</v>
      </c>
      <c r="G59" s="15" t="s">
        <v>41</v>
      </c>
      <c r="H59" s="15" t="s">
        <v>42</v>
      </c>
      <c r="I59" s="15" t="s">
        <v>43</v>
      </c>
      <c r="J59" s="15" t="s">
        <v>44</v>
      </c>
      <c r="K59" s="15" t="s">
        <v>45</v>
      </c>
      <c r="L59" s="28">
        <f t="shared" si="41"/>
        <v>9</v>
      </c>
      <c r="M59" s="28" t="str">
        <f t="shared" ref="M59:M74" si="43">IF(C9&lt;&gt;0,"x2","")</f>
        <v>x2</v>
      </c>
      <c r="N59" s="15">
        <v>2</v>
      </c>
      <c r="O59" s="26">
        <f>Z59+(AA59-1)/2</f>
        <v>13.5</v>
      </c>
      <c r="P59" s="21" t="str">
        <f>IF(M59="x1",O59,"")</f>
        <v/>
      </c>
      <c r="Q59" s="21">
        <f>IF(M59="x2",O59,"")</f>
        <v>13.5</v>
      </c>
      <c r="R59" s="21" t="str">
        <f>IF($M59="x3",$O59,"")</f>
        <v/>
      </c>
      <c r="S59" s="21" t="str">
        <f>IF($M59="x4",$O59,"")</f>
        <v/>
      </c>
      <c r="T59" s="21" t="str">
        <f>IF($M59="x5",$O59,"")</f>
        <v/>
      </c>
      <c r="U59" s="21" t="str">
        <f>IF($M59="x6",$O59,"")</f>
        <v/>
      </c>
      <c r="V59" s="21" t="str">
        <f>IF($M59="x7",$O59,"")</f>
        <v/>
      </c>
      <c r="W59" s="21" t="str">
        <f>IF($M59="x8",$O59,"")</f>
        <v/>
      </c>
      <c r="X59" s="21" t="str">
        <f>IF($M59="x9",$O59,"")</f>
        <v/>
      </c>
      <c r="Y59" s="21" t="str">
        <f>IF($M59="x10",$O59,"")</f>
        <v/>
      </c>
      <c r="Z59" s="27">
        <f t="shared" si="2"/>
        <v>13</v>
      </c>
      <c r="AA59" s="27">
        <f t="shared" si="3"/>
        <v>2</v>
      </c>
      <c r="AB59" s="15" t="str">
        <f t="shared" si="42"/>
        <v>x2</v>
      </c>
      <c r="AC59" s="15">
        <v>2</v>
      </c>
      <c r="AE59" s="15">
        <v>52</v>
      </c>
      <c r="AF59" s="15">
        <f t="shared" si="4"/>
        <v>0</v>
      </c>
      <c r="AG59" s="15" t="str">
        <f t="shared" si="18"/>
        <v/>
      </c>
      <c r="AH59" s="15" t="str">
        <f t="shared" si="19"/>
        <v/>
      </c>
    </row>
    <row r="60" spans="1:34" hidden="1" x14ac:dyDescent="0.2">
      <c r="A60" s="15" t="s">
        <v>46</v>
      </c>
      <c r="D60" s="23">
        <f>SUM(B58:K58)</f>
        <v>18</v>
      </c>
      <c r="F60" s="22">
        <f>12*(SUM(B61:K61))/(D60*(D60+1))-3*(D60+1)</f>
        <v>9.7056390977443527</v>
      </c>
      <c r="H60" s="22">
        <f>ABS(F60/AI6)</f>
        <v>9.7864352608889469</v>
      </c>
      <c r="L60" s="28">
        <f t="shared" si="41"/>
        <v>2</v>
      </c>
      <c r="M60" s="28" t="str">
        <f t="shared" si="43"/>
        <v>x2</v>
      </c>
      <c r="N60" s="15">
        <v>3</v>
      </c>
      <c r="O60" s="26">
        <f>Z60+(AA60-1)/2</f>
        <v>2.5</v>
      </c>
      <c r="P60" s="21" t="str">
        <f>IF(M60="x1",O60,"")</f>
        <v/>
      </c>
      <c r="Q60" s="21">
        <f>IF(M60="x2",O60,"")</f>
        <v>2.5</v>
      </c>
      <c r="R60" s="21" t="str">
        <f>IF($M60="x3",$O60,"")</f>
        <v/>
      </c>
      <c r="S60" s="21" t="str">
        <f>IF($M60="x4",$O60,"")</f>
        <v/>
      </c>
      <c r="T60" s="21" t="str">
        <f>IF($M60="x5",$O60,"")</f>
        <v/>
      </c>
      <c r="U60" s="21" t="str">
        <f>IF($M60="x6",$O60,"")</f>
        <v/>
      </c>
      <c r="V60" s="21" t="str">
        <f>IF($M60="x7",$O60,"")</f>
        <v/>
      </c>
      <c r="W60" s="21" t="str">
        <f>IF($M60="x8",$O60,"")</f>
        <v/>
      </c>
      <c r="X60" s="21" t="str">
        <f>IF($M60="x9",$O60,"")</f>
        <v/>
      </c>
      <c r="Y60" s="21" t="str">
        <f>IF($M60="x10",$O60,"")</f>
        <v/>
      </c>
      <c r="Z60" s="27">
        <f t="shared" si="2"/>
        <v>2</v>
      </c>
      <c r="AA60" s="27">
        <f t="shared" si="3"/>
        <v>2</v>
      </c>
      <c r="AB60" s="15" t="str">
        <f t="shared" si="42"/>
        <v>x2</v>
      </c>
      <c r="AC60" s="15">
        <v>3</v>
      </c>
      <c r="AE60" s="15">
        <v>53</v>
      </c>
      <c r="AF60" s="15">
        <f t="shared" si="4"/>
        <v>0</v>
      </c>
      <c r="AG60" s="15" t="str">
        <f t="shared" si="18"/>
        <v/>
      </c>
      <c r="AH60" s="15" t="str">
        <f t="shared" si="19"/>
        <v/>
      </c>
    </row>
    <row r="61" spans="1:34" hidden="1" x14ac:dyDescent="0.2">
      <c r="A61" s="15" t="s">
        <v>47</v>
      </c>
      <c r="B61" s="15">
        <f t="shared" ref="B61:K61" si="44">IF(B58=0,0,(B5^2)/B58)</f>
        <v>217.28571428571428</v>
      </c>
      <c r="C61" s="15">
        <f t="shared" si="44"/>
        <v>378.45</v>
      </c>
      <c r="D61" s="15">
        <f t="shared" si="44"/>
        <v>1305.375</v>
      </c>
      <c r="E61" s="15">
        <f t="shared" si="44"/>
        <v>0</v>
      </c>
      <c r="F61" s="15">
        <f t="shared" si="44"/>
        <v>0</v>
      </c>
      <c r="G61" s="15">
        <f t="shared" si="44"/>
        <v>0</v>
      </c>
      <c r="H61" s="15">
        <f t="shared" si="44"/>
        <v>0</v>
      </c>
      <c r="I61" s="15">
        <f t="shared" si="44"/>
        <v>0</v>
      </c>
      <c r="J61" s="15">
        <f t="shared" si="44"/>
        <v>0</v>
      </c>
      <c r="K61" s="15">
        <f t="shared" si="44"/>
        <v>0</v>
      </c>
      <c r="L61" s="28">
        <f t="shared" si="41"/>
        <v>8</v>
      </c>
      <c r="M61" s="28" t="str">
        <f t="shared" si="43"/>
        <v>x2</v>
      </c>
      <c r="N61" s="15">
        <v>4</v>
      </c>
      <c r="O61" s="26">
        <f t="shared" ref="O61:O76" si="45">Z61+(AA61-1)/2</f>
        <v>11.5</v>
      </c>
      <c r="P61" s="21" t="str">
        <f>IF(M61="x1",O61,"")</f>
        <v/>
      </c>
      <c r="Q61" s="21">
        <f>IF(M61="x2",O61,"")</f>
        <v>11.5</v>
      </c>
      <c r="R61" s="21" t="str">
        <f>IF($M61="x3",$O61,"")</f>
        <v/>
      </c>
      <c r="S61" s="21" t="str">
        <f>IF($M61="x4",$O61,"")</f>
        <v/>
      </c>
      <c r="T61" s="21" t="str">
        <f>IF($M61="x5",$O61,"")</f>
        <v/>
      </c>
      <c r="U61" s="21" t="str">
        <f>IF($M61="x6",$O61,"")</f>
        <v/>
      </c>
      <c r="V61" s="21" t="str">
        <f>IF($M61="x7",$O61,"")</f>
        <v/>
      </c>
      <c r="W61" s="21" t="str">
        <f>IF($M61="x8",$O61,"")</f>
        <v/>
      </c>
      <c r="X61" s="21" t="str">
        <f>IF($M61="x9",$O61,"")</f>
        <v/>
      </c>
      <c r="Y61" s="21" t="str">
        <f>IF($M61="x10",$O61,"")</f>
        <v/>
      </c>
      <c r="Z61" s="27">
        <f t="shared" si="2"/>
        <v>11</v>
      </c>
      <c r="AA61" s="27">
        <f t="shared" si="3"/>
        <v>2</v>
      </c>
      <c r="AB61" s="15" t="str">
        <f t="shared" si="42"/>
        <v>x2</v>
      </c>
      <c r="AC61" s="15">
        <v>4</v>
      </c>
      <c r="AE61" s="15">
        <v>54</v>
      </c>
      <c r="AF61" s="15">
        <f t="shared" si="4"/>
        <v>0</v>
      </c>
      <c r="AG61" s="15" t="str">
        <f t="shared" si="18"/>
        <v/>
      </c>
      <c r="AH61" s="15" t="str">
        <f t="shared" si="19"/>
        <v/>
      </c>
    </row>
    <row r="62" spans="1:34" x14ac:dyDescent="0.2">
      <c r="L62" s="28">
        <f t="shared" si="41"/>
        <v>7</v>
      </c>
      <c r="M62" s="28" t="str">
        <f t="shared" si="43"/>
        <v>x2</v>
      </c>
      <c r="N62" s="15">
        <v>5</v>
      </c>
      <c r="O62" s="26">
        <f t="shared" si="45"/>
        <v>9</v>
      </c>
      <c r="P62" s="21" t="str">
        <f t="shared" ref="P62:P77" si="46">IF(M62="x1",O62,"")</f>
        <v/>
      </c>
      <c r="Q62" s="21">
        <f t="shared" ref="Q62:Q77" si="47">IF(M62="x2",O62,"")</f>
        <v>9</v>
      </c>
      <c r="R62" s="21" t="str">
        <f t="shared" ref="R62:R77" si="48">IF($M62="x3",$O62,"")</f>
        <v/>
      </c>
      <c r="S62" s="21" t="str">
        <f t="shared" ref="S62:S77" si="49">IF($M62="x4",$O62,"")</f>
        <v/>
      </c>
      <c r="T62" s="21" t="str">
        <f t="shared" ref="T62:T77" si="50">IF($M62="x5",$O62,"")</f>
        <v/>
      </c>
      <c r="U62" s="21" t="str">
        <f t="shared" ref="U62:U77" si="51">IF($M62="x6",$O62,"")</f>
        <v/>
      </c>
      <c r="V62" s="21" t="str">
        <f t="shared" ref="V62:V77" si="52">IF($M62="x7",$O62,"")</f>
        <v/>
      </c>
      <c r="W62" s="21" t="str">
        <f t="shared" ref="W62:W77" si="53">IF($M62="x8",$O62,"")</f>
        <v/>
      </c>
      <c r="X62" s="21" t="str">
        <f t="shared" ref="X62:X77" si="54">IF($M62="x9",$O62,"")</f>
        <v/>
      </c>
      <c r="Y62" s="21" t="str">
        <f t="shared" ref="Y62:Y77" si="55">IF($M62="x10",$O62,"")</f>
        <v/>
      </c>
      <c r="Z62" s="27">
        <f t="shared" si="2"/>
        <v>8</v>
      </c>
      <c r="AA62" s="27">
        <f t="shared" si="3"/>
        <v>3</v>
      </c>
      <c r="AB62" s="15" t="str">
        <f t="shared" si="42"/>
        <v>x2</v>
      </c>
      <c r="AC62" s="15">
        <v>5</v>
      </c>
      <c r="AE62" s="15">
        <v>55</v>
      </c>
      <c r="AF62" s="15">
        <f t="shared" si="4"/>
        <v>0</v>
      </c>
      <c r="AG62" s="15" t="str">
        <f t="shared" si="18"/>
        <v/>
      </c>
      <c r="AH62" s="15" t="str">
        <f t="shared" si="19"/>
        <v/>
      </c>
    </row>
    <row r="63" spans="1:34" x14ac:dyDescent="0.2">
      <c r="L63" s="28" t="str">
        <f t="shared" si="41"/>
        <v/>
      </c>
      <c r="M63" s="28" t="str">
        <f t="shared" si="43"/>
        <v/>
      </c>
      <c r="N63" s="15">
        <v>6</v>
      </c>
      <c r="O63" s="26" t="e">
        <f t="shared" si="45"/>
        <v>#VALUE!</v>
      </c>
      <c r="P63" s="21" t="str">
        <f t="shared" si="46"/>
        <v/>
      </c>
      <c r="Q63" s="21" t="str">
        <f t="shared" si="47"/>
        <v/>
      </c>
      <c r="R63" s="21" t="str">
        <f t="shared" si="48"/>
        <v/>
      </c>
      <c r="S63" s="21" t="str">
        <f t="shared" si="49"/>
        <v/>
      </c>
      <c r="T63" s="21" t="str">
        <f t="shared" si="50"/>
        <v/>
      </c>
      <c r="U63" s="21" t="str">
        <f t="shared" si="51"/>
        <v/>
      </c>
      <c r="V63" s="21" t="str">
        <f t="shared" si="52"/>
        <v/>
      </c>
      <c r="W63" s="21" t="str">
        <f t="shared" si="53"/>
        <v/>
      </c>
      <c r="X63" s="21" t="str">
        <f t="shared" si="54"/>
        <v/>
      </c>
      <c r="Y63" s="21" t="str">
        <f t="shared" si="55"/>
        <v/>
      </c>
      <c r="Z63" s="27" t="e">
        <f t="shared" si="2"/>
        <v>#VALUE!</v>
      </c>
      <c r="AA63" s="27" t="e">
        <f t="shared" si="3"/>
        <v>#VALUE!</v>
      </c>
      <c r="AB63" s="15" t="str">
        <f t="shared" si="42"/>
        <v/>
      </c>
      <c r="AC63" s="15">
        <v>6</v>
      </c>
      <c r="AE63" s="15">
        <v>56</v>
      </c>
      <c r="AF63" s="15">
        <f t="shared" si="4"/>
        <v>0</v>
      </c>
      <c r="AG63" s="15" t="str">
        <f t="shared" si="18"/>
        <v/>
      </c>
      <c r="AH63" s="15" t="str">
        <f t="shared" si="19"/>
        <v/>
      </c>
    </row>
    <row r="64" spans="1:34" x14ac:dyDescent="0.2">
      <c r="A64" s="29"/>
      <c r="B64" s="29" t="s">
        <v>265</v>
      </c>
      <c r="C64" s="29" t="s">
        <v>266</v>
      </c>
      <c r="D64" s="29" t="s">
        <v>267</v>
      </c>
      <c r="E64" s="29" t="s">
        <v>268</v>
      </c>
      <c r="F64" s="29" t="s">
        <v>269</v>
      </c>
      <c r="G64" s="29" t="s">
        <v>270</v>
      </c>
      <c r="H64" s="29" t="s">
        <v>271</v>
      </c>
      <c r="I64" s="29" t="s">
        <v>272</v>
      </c>
      <c r="J64" s="29" t="s">
        <v>273</v>
      </c>
      <c r="K64" s="29" t="s">
        <v>274</v>
      </c>
      <c r="L64" s="28" t="str">
        <f t="shared" si="41"/>
        <v/>
      </c>
      <c r="M64" s="28" t="str">
        <f t="shared" si="43"/>
        <v/>
      </c>
      <c r="N64" s="15">
        <v>7</v>
      </c>
      <c r="O64" s="26" t="e">
        <f t="shared" si="45"/>
        <v>#VALUE!</v>
      </c>
      <c r="P64" s="21" t="str">
        <f t="shared" si="46"/>
        <v/>
      </c>
      <c r="Q64" s="21" t="str">
        <f t="shared" si="47"/>
        <v/>
      </c>
      <c r="R64" s="21" t="str">
        <f t="shared" si="48"/>
        <v/>
      </c>
      <c r="S64" s="21" t="str">
        <f t="shared" si="49"/>
        <v/>
      </c>
      <c r="T64" s="21" t="str">
        <f t="shared" si="50"/>
        <v/>
      </c>
      <c r="U64" s="21" t="str">
        <f t="shared" si="51"/>
        <v/>
      </c>
      <c r="V64" s="21" t="str">
        <f t="shared" si="52"/>
        <v/>
      </c>
      <c r="W64" s="21" t="str">
        <f t="shared" si="53"/>
        <v/>
      </c>
      <c r="X64" s="21" t="str">
        <f t="shared" si="54"/>
        <v/>
      </c>
      <c r="Y64" s="21" t="str">
        <f t="shared" si="55"/>
        <v/>
      </c>
      <c r="Z64" s="27" t="e">
        <f t="shared" si="2"/>
        <v>#VALUE!</v>
      </c>
      <c r="AA64" s="27" t="e">
        <f t="shared" si="3"/>
        <v>#VALUE!</v>
      </c>
      <c r="AB64" s="15" t="str">
        <f t="shared" si="42"/>
        <v/>
      </c>
      <c r="AC64" s="15">
        <v>7</v>
      </c>
      <c r="AE64" s="15">
        <v>57</v>
      </c>
      <c r="AF64" s="15">
        <f t="shared" si="4"/>
        <v>0</v>
      </c>
      <c r="AG64" s="15" t="str">
        <f t="shared" si="18"/>
        <v/>
      </c>
      <c r="AH64" s="15" t="str">
        <f t="shared" si="19"/>
        <v/>
      </c>
    </row>
    <row r="65" spans="1:34" x14ac:dyDescent="0.2">
      <c r="A65" s="29" t="s">
        <v>261</v>
      </c>
      <c r="B65" s="30">
        <f>MEDIAN(B8:B57)</f>
        <v>5</v>
      </c>
      <c r="C65" s="30">
        <f t="shared" ref="C65:K65" si="56">MEDIAN(C8:C57)</f>
        <v>7</v>
      </c>
      <c r="D65" s="30">
        <f t="shared" si="56"/>
        <v>11.5</v>
      </c>
      <c r="E65" s="30" t="e">
        <f t="shared" si="56"/>
        <v>#NUM!</v>
      </c>
      <c r="F65" s="30" t="e">
        <f t="shared" si="56"/>
        <v>#NUM!</v>
      </c>
      <c r="G65" s="30" t="e">
        <f t="shared" si="56"/>
        <v>#NUM!</v>
      </c>
      <c r="H65" s="30" t="e">
        <f t="shared" si="56"/>
        <v>#NUM!</v>
      </c>
      <c r="I65" s="30" t="e">
        <f t="shared" si="56"/>
        <v>#NUM!</v>
      </c>
      <c r="J65" s="30" t="e">
        <f t="shared" si="56"/>
        <v>#NUM!</v>
      </c>
      <c r="K65" s="30" t="e">
        <f t="shared" si="56"/>
        <v>#NUM!</v>
      </c>
      <c r="L65" s="28" t="str">
        <f t="shared" si="41"/>
        <v/>
      </c>
      <c r="M65" s="28" t="str">
        <f t="shared" si="43"/>
        <v/>
      </c>
      <c r="N65" s="15">
        <v>8</v>
      </c>
      <c r="O65" s="26" t="e">
        <f t="shared" si="45"/>
        <v>#VALUE!</v>
      </c>
      <c r="P65" s="21" t="str">
        <f t="shared" si="46"/>
        <v/>
      </c>
      <c r="Q65" s="21" t="str">
        <f t="shared" si="47"/>
        <v/>
      </c>
      <c r="R65" s="21" t="str">
        <f t="shared" si="48"/>
        <v/>
      </c>
      <c r="S65" s="21" t="str">
        <f t="shared" si="49"/>
        <v/>
      </c>
      <c r="T65" s="21" t="str">
        <f t="shared" si="50"/>
        <v/>
      </c>
      <c r="U65" s="21" t="str">
        <f t="shared" si="51"/>
        <v/>
      </c>
      <c r="V65" s="21" t="str">
        <f t="shared" si="52"/>
        <v/>
      </c>
      <c r="W65" s="21" t="str">
        <f t="shared" si="53"/>
        <v/>
      </c>
      <c r="X65" s="21" t="str">
        <f t="shared" si="54"/>
        <v/>
      </c>
      <c r="Y65" s="21" t="str">
        <f t="shared" si="55"/>
        <v/>
      </c>
      <c r="Z65" s="27" t="e">
        <f t="shared" si="2"/>
        <v>#VALUE!</v>
      </c>
      <c r="AA65" s="27" t="e">
        <f t="shared" si="3"/>
        <v>#VALUE!</v>
      </c>
      <c r="AB65" s="15" t="str">
        <f t="shared" si="42"/>
        <v/>
      </c>
      <c r="AC65" s="15">
        <v>8</v>
      </c>
      <c r="AE65" s="15">
        <v>58</v>
      </c>
      <c r="AF65" s="15">
        <f t="shared" si="4"/>
        <v>0</v>
      </c>
      <c r="AG65" s="15" t="str">
        <f t="shared" si="18"/>
        <v/>
      </c>
      <c r="AH65" s="15" t="str">
        <f t="shared" si="19"/>
        <v/>
      </c>
    </row>
    <row r="66" spans="1:34" x14ac:dyDescent="0.2">
      <c r="A66" s="29" t="s">
        <v>262</v>
      </c>
      <c r="B66" s="29">
        <f>QUARTILE(B8:B57,1)</f>
        <v>3</v>
      </c>
      <c r="C66" s="29">
        <f t="shared" ref="C66:K66" si="57">QUARTILE(C8:C57,1)</f>
        <v>6</v>
      </c>
      <c r="D66" s="29">
        <f t="shared" si="57"/>
        <v>9.5</v>
      </c>
      <c r="E66" s="29" t="e">
        <f t="shared" si="57"/>
        <v>#NUM!</v>
      </c>
      <c r="F66" s="29" t="e">
        <f t="shared" si="57"/>
        <v>#NUM!</v>
      </c>
      <c r="G66" s="29" t="e">
        <f t="shared" si="57"/>
        <v>#NUM!</v>
      </c>
      <c r="H66" s="29" t="e">
        <f t="shared" si="57"/>
        <v>#NUM!</v>
      </c>
      <c r="I66" s="29" t="e">
        <f t="shared" si="57"/>
        <v>#NUM!</v>
      </c>
      <c r="J66" s="29" t="e">
        <f t="shared" si="57"/>
        <v>#NUM!</v>
      </c>
      <c r="K66" s="29" t="e">
        <f t="shared" si="57"/>
        <v>#NUM!</v>
      </c>
      <c r="L66" s="28" t="str">
        <f t="shared" si="41"/>
        <v/>
      </c>
      <c r="M66" s="28" t="str">
        <f t="shared" si="43"/>
        <v/>
      </c>
      <c r="N66" s="15">
        <v>9</v>
      </c>
      <c r="O66" s="26" t="e">
        <f t="shared" si="45"/>
        <v>#VALUE!</v>
      </c>
      <c r="P66" s="21" t="str">
        <f t="shared" si="46"/>
        <v/>
      </c>
      <c r="Q66" s="21" t="str">
        <f t="shared" si="47"/>
        <v/>
      </c>
      <c r="R66" s="21" t="str">
        <f t="shared" si="48"/>
        <v/>
      </c>
      <c r="S66" s="21" t="str">
        <f t="shared" si="49"/>
        <v/>
      </c>
      <c r="T66" s="21" t="str">
        <f t="shared" si="50"/>
        <v/>
      </c>
      <c r="U66" s="21" t="str">
        <f t="shared" si="51"/>
        <v/>
      </c>
      <c r="V66" s="21" t="str">
        <f t="shared" si="52"/>
        <v/>
      </c>
      <c r="W66" s="21" t="str">
        <f t="shared" si="53"/>
        <v/>
      </c>
      <c r="X66" s="21" t="str">
        <f t="shared" si="54"/>
        <v/>
      </c>
      <c r="Y66" s="21" t="str">
        <f t="shared" si="55"/>
        <v/>
      </c>
      <c r="Z66" s="27" t="e">
        <f t="shared" si="2"/>
        <v>#VALUE!</v>
      </c>
      <c r="AA66" s="27" t="e">
        <f t="shared" si="3"/>
        <v>#VALUE!</v>
      </c>
      <c r="AB66" s="15" t="str">
        <f t="shared" si="42"/>
        <v/>
      </c>
      <c r="AC66" s="15">
        <v>9</v>
      </c>
      <c r="AE66" s="15">
        <v>59</v>
      </c>
      <c r="AF66" s="15">
        <f t="shared" si="4"/>
        <v>0</v>
      </c>
      <c r="AG66" s="15" t="str">
        <f t="shared" si="18"/>
        <v/>
      </c>
      <c r="AH66" s="15" t="str">
        <f t="shared" si="19"/>
        <v/>
      </c>
    </row>
    <row r="67" spans="1:34" x14ac:dyDescent="0.2">
      <c r="A67" s="29" t="s">
        <v>174</v>
      </c>
      <c r="B67" s="30">
        <f>QUARTILE(B8:B57,3)</f>
        <v>6</v>
      </c>
      <c r="C67" s="30">
        <f t="shared" ref="C67:K67" si="58">QUARTILE(C8:C57,3)</f>
        <v>8</v>
      </c>
      <c r="D67" s="30">
        <f t="shared" si="58"/>
        <v>12.75</v>
      </c>
      <c r="E67" s="30" t="e">
        <f t="shared" si="58"/>
        <v>#NUM!</v>
      </c>
      <c r="F67" s="30" t="e">
        <f t="shared" si="58"/>
        <v>#NUM!</v>
      </c>
      <c r="G67" s="30" t="e">
        <f t="shared" si="58"/>
        <v>#NUM!</v>
      </c>
      <c r="H67" s="30" t="e">
        <f t="shared" si="58"/>
        <v>#NUM!</v>
      </c>
      <c r="I67" s="30" t="e">
        <f t="shared" si="58"/>
        <v>#NUM!</v>
      </c>
      <c r="J67" s="30" t="e">
        <f t="shared" si="58"/>
        <v>#NUM!</v>
      </c>
      <c r="K67" s="30" t="e">
        <f t="shared" si="58"/>
        <v>#NUM!</v>
      </c>
      <c r="L67" s="28" t="str">
        <f t="shared" si="41"/>
        <v/>
      </c>
      <c r="M67" s="28" t="str">
        <f t="shared" si="43"/>
        <v/>
      </c>
      <c r="N67" s="15">
        <v>10</v>
      </c>
      <c r="O67" s="26" t="e">
        <f t="shared" si="45"/>
        <v>#VALUE!</v>
      </c>
      <c r="P67" s="21" t="str">
        <f t="shared" si="46"/>
        <v/>
      </c>
      <c r="Q67" s="21" t="str">
        <f t="shared" si="47"/>
        <v/>
      </c>
      <c r="R67" s="21" t="str">
        <f t="shared" si="48"/>
        <v/>
      </c>
      <c r="S67" s="21" t="str">
        <f t="shared" si="49"/>
        <v/>
      </c>
      <c r="T67" s="21" t="str">
        <f t="shared" si="50"/>
        <v/>
      </c>
      <c r="U67" s="21" t="str">
        <f t="shared" si="51"/>
        <v/>
      </c>
      <c r="V67" s="21" t="str">
        <f t="shared" si="52"/>
        <v/>
      </c>
      <c r="W67" s="21" t="str">
        <f t="shared" si="53"/>
        <v/>
      </c>
      <c r="X67" s="21" t="str">
        <f t="shared" si="54"/>
        <v/>
      </c>
      <c r="Y67" s="21" t="str">
        <f t="shared" si="55"/>
        <v/>
      </c>
      <c r="Z67" s="27" t="e">
        <f t="shared" si="2"/>
        <v>#VALUE!</v>
      </c>
      <c r="AA67" s="27" t="e">
        <f t="shared" si="3"/>
        <v>#VALUE!</v>
      </c>
      <c r="AB67" s="15" t="str">
        <f t="shared" si="42"/>
        <v/>
      </c>
      <c r="AC67" s="15">
        <v>10</v>
      </c>
      <c r="AE67" s="15">
        <v>60</v>
      </c>
      <c r="AF67" s="15">
        <f t="shared" si="4"/>
        <v>0</v>
      </c>
      <c r="AG67" s="15" t="str">
        <f t="shared" si="18"/>
        <v/>
      </c>
      <c r="AH67" s="15" t="str">
        <f t="shared" si="19"/>
        <v/>
      </c>
    </row>
    <row r="68" spans="1:34" x14ac:dyDescent="0.2">
      <c r="A68" s="29" t="s">
        <v>263</v>
      </c>
      <c r="B68" s="30">
        <f>B65-B66</f>
        <v>2</v>
      </c>
      <c r="C68" s="30">
        <f t="shared" ref="C68:K68" si="59">C65-C66</f>
        <v>1</v>
      </c>
      <c r="D68" s="30">
        <f t="shared" si="59"/>
        <v>2</v>
      </c>
      <c r="E68" s="30" t="e">
        <f t="shared" si="59"/>
        <v>#NUM!</v>
      </c>
      <c r="F68" s="30" t="e">
        <f t="shared" si="59"/>
        <v>#NUM!</v>
      </c>
      <c r="G68" s="30" t="e">
        <f t="shared" si="59"/>
        <v>#NUM!</v>
      </c>
      <c r="H68" s="30" t="e">
        <f t="shared" si="59"/>
        <v>#NUM!</v>
      </c>
      <c r="I68" s="30" t="e">
        <f t="shared" si="59"/>
        <v>#NUM!</v>
      </c>
      <c r="J68" s="30" t="e">
        <f t="shared" si="59"/>
        <v>#NUM!</v>
      </c>
      <c r="K68" s="30" t="e">
        <f t="shared" si="59"/>
        <v>#NUM!</v>
      </c>
      <c r="L68" s="28" t="str">
        <f t="shared" si="41"/>
        <v/>
      </c>
      <c r="M68" s="28" t="str">
        <f t="shared" si="43"/>
        <v/>
      </c>
      <c r="N68" s="15">
        <v>11</v>
      </c>
      <c r="O68" s="26" t="e">
        <f t="shared" si="45"/>
        <v>#VALUE!</v>
      </c>
      <c r="P68" s="21" t="str">
        <f t="shared" si="46"/>
        <v/>
      </c>
      <c r="Q68" s="21" t="str">
        <f t="shared" si="47"/>
        <v/>
      </c>
      <c r="R68" s="21" t="str">
        <f t="shared" si="48"/>
        <v/>
      </c>
      <c r="S68" s="21" t="str">
        <f t="shared" si="49"/>
        <v/>
      </c>
      <c r="T68" s="21" t="str">
        <f t="shared" si="50"/>
        <v/>
      </c>
      <c r="U68" s="21" t="str">
        <f t="shared" si="51"/>
        <v/>
      </c>
      <c r="V68" s="21" t="str">
        <f t="shared" si="52"/>
        <v/>
      </c>
      <c r="W68" s="21" t="str">
        <f t="shared" si="53"/>
        <v/>
      </c>
      <c r="X68" s="21" t="str">
        <f t="shared" si="54"/>
        <v/>
      </c>
      <c r="Y68" s="21" t="str">
        <f t="shared" si="55"/>
        <v/>
      </c>
      <c r="Z68" s="27" t="e">
        <f t="shared" si="2"/>
        <v>#VALUE!</v>
      </c>
      <c r="AA68" s="27" t="e">
        <f t="shared" si="3"/>
        <v>#VALUE!</v>
      </c>
      <c r="AB68" s="15" t="str">
        <f t="shared" si="42"/>
        <v/>
      </c>
      <c r="AC68" s="15">
        <v>11</v>
      </c>
      <c r="AE68" s="15">
        <v>61</v>
      </c>
      <c r="AF68" s="15">
        <f t="shared" si="4"/>
        <v>0</v>
      </c>
      <c r="AG68" s="15" t="str">
        <f t="shared" si="18"/>
        <v/>
      </c>
      <c r="AH68" s="15" t="str">
        <f t="shared" si="19"/>
        <v/>
      </c>
    </row>
    <row r="69" spans="1:34" x14ac:dyDescent="0.2">
      <c r="A69" s="29" t="s">
        <v>264</v>
      </c>
      <c r="B69" s="30">
        <f>B67-B65</f>
        <v>1</v>
      </c>
      <c r="C69" s="30">
        <f t="shared" ref="C69:K69" si="60">C67-C65</f>
        <v>1</v>
      </c>
      <c r="D69" s="30">
        <f t="shared" si="60"/>
        <v>1.25</v>
      </c>
      <c r="E69" s="30" t="e">
        <f t="shared" si="60"/>
        <v>#NUM!</v>
      </c>
      <c r="F69" s="30" t="e">
        <f t="shared" si="60"/>
        <v>#NUM!</v>
      </c>
      <c r="G69" s="30" t="e">
        <f t="shared" si="60"/>
        <v>#NUM!</v>
      </c>
      <c r="H69" s="30" t="e">
        <f t="shared" si="60"/>
        <v>#NUM!</v>
      </c>
      <c r="I69" s="30" t="e">
        <f t="shared" si="60"/>
        <v>#NUM!</v>
      </c>
      <c r="J69" s="30" t="e">
        <f t="shared" si="60"/>
        <v>#NUM!</v>
      </c>
      <c r="K69" s="30" t="e">
        <f t="shared" si="60"/>
        <v>#NUM!</v>
      </c>
      <c r="L69" s="28" t="str">
        <f t="shared" si="41"/>
        <v/>
      </c>
      <c r="M69" s="28" t="str">
        <f t="shared" si="43"/>
        <v/>
      </c>
      <c r="N69" s="15">
        <v>12</v>
      </c>
      <c r="O69" s="26" t="e">
        <f t="shared" si="45"/>
        <v>#VALUE!</v>
      </c>
      <c r="P69" s="21" t="str">
        <f t="shared" si="46"/>
        <v/>
      </c>
      <c r="Q69" s="21" t="str">
        <f t="shared" si="47"/>
        <v/>
      </c>
      <c r="R69" s="21" t="str">
        <f t="shared" si="48"/>
        <v/>
      </c>
      <c r="S69" s="21" t="str">
        <f t="shared" si="49"/>
        <v/>
      </c>
      <c r="T69" s="21" t="str">
        <f t="shared" si="50"/>
        <v/>
      </c>
      <c r="U69" s="21" t="str">
        <f t="shared" si="51"/>
        <v/>
      </c>
      <c r="V69" s="21" t="str">
        <f t="shared" si="52"/>
        <v/>
      </c>
      <c r="W69" s="21" t="str">
        <f t="shared" si="53"/>
        <v/>
      </c>
      <c r="X69" s="21" t="str">
        <f t="shared" si="54"/>
        <v/>
      </c>
      <c r="Y69" s="21" t="str">
        <f t="shared" si="55"/>
        <v/>
      </c>
      <c r="Z69" s="27" t="e">
        <f t="shared" si="2"/>
        <v>#VALUE!</v>
      </c>
      <c r="AA69" s="27" t="e">
        <f t="shared" si="3"/>
        <v>#VALUE!</v>
      </c>
      <c r="AB69" s="15" t="str">
        <f t="shared" si="42"/>
        <v/>
      </c>
      <c r="AC69" s="15">
        <v>12</v>
      </c>
      <c r="AE69" s="15">
        <v>62</v>
      </c>
      <c r="AF69" s="15">
        <f t="shared" si="4"/>
        <v>0</v>
      </c>
      <c r="AG69" s="15" t="str">
        <f t="shared" si="18"/>
        <v/>
      </c>
      <c r="AH69" s="15" t="str">
        <f t="shared" si="19"/>
        <v/>
      </c>
    </row>
    <row r="70" spans="1:34" x14ac:dyDescent="0.2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8" t="str">
        <f t="shared" si="41"/>
        <v/>
      </c>
      <c r="M70" s="28" t="str">
        <f t="shared" si="43"/>
        <v/>
      </c>
      <c r="N70" s="15">
        <v>13</v>
      </c>
      <c r="O70" s="26" t="e">
        <f t="shared" si="45"/>
        <v>#VALUE!</v>
      </c>
      <c r="P70" s="21" t="str">
        <f t="shared" si="46"/>
        <v/>
      </c>
      <c r="Q70" s="21" t="str">
        <f t="shared" si="47"/>
        <v/>
      </c>
      <c r="R70" s="21" t="str">
        <f t="shared" si="48"/>
        <v/>
      </c>
      <c r="S70" s="21" t="str">
        <f t="shared" si="49"/>
        <v/>
      </c>
      <c r="T70" s="21" t="str">
        <f t="shared" si="50"/>
        <v/>
      </c>
      <c r="U70" s="21" t="str">
        <f t="shared" si="51"/>
        <v/>
      </c>
      <c r="V70" s="21" t="str">
        <f t="shared" si="52"/>
        <v/>
      </c>
      <c r="W70" s="21" t="str">
        <f t="shared" si="53"/>
        <v/>
      </c>
      <c r="X70" s="21" t="str">
        <f t="shared" si="54"/>
        <v/>
      </c>
      <c r="Y70" s="21" t="str">
        <f t="shared" si="55"/>
        <v/>
      </c>
      <c r="Z70" s="27" t="e">
        <f t="shared" si="2"/>
        <v>#VALUE!</v>
      </c>
      <c r="AA70" s="27" t="e">
        <f t="shared" si="3"/>
        <v>#VALUE!</v>
      </c>
      <c r="AB70" s="15" t="str">
        <f t="shared" si="42"/>
        <v/>
      </c>
      <c r="AC70" s="15">
        <v>13</v>
      </c>
      <c r="AE70" s="15">
        <v>63</v>
      </c>
      <c r="AF70" s="15">
        <f t="shared" si="4"/>
        <v>0</v>
      </c>
      <c r="AG70" s="15" t="str">
        <f t="shared" si="18"/>
        <v/>
      </c>
      <c r="AH70" s="15" t="str">
        <f t="shared" si="19"/>
        <v/>
      </c>
    </row>
    <row r="71" spans="1:34" x14ac:dyDescent="0.2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8" t="str">
        <f t="shared" si="41"/>
        <v/>
      </c>
      <c r="M71" s="28" t="str">
        <f t="shared" si="43"/>
        <v/>
      </c>
      <c r="N71" s="15">
        <v>14</v>
      </c>
      <c r="O71" s="26" t="e">
        <f t="shared" si="45"/>
        <v>#VALUE!</v>
      </c>
      <c r="P71" s="21" t="str">
        <f t="shared" si="46"/>
        <v/>
      </c>
      <c r="Q71" s="21" t="str">
        <f t="shared" si="47"/>
        <v/>
      </c>
      <c r="R71" s="21" t="str">
        <f t="shared" si="48"/>
        <v/>
      </c>
      <c r="S71" s="21" t="str">
        <f t="shared" si="49"/>
        <v/>
      </c>
      <c r="T71" s="21" t="str">
        <f t="shared" si="50"/>
        <v/>
      </c>
      <c r="U71" s="21" t="str">
        <f t="shared" si="51"/>
        <v/>
      </c>
      <c r="V71" s="21" t="str">
        <f t="shared" si="52"/>
        <v/>
      </c>
      <c r="W71" s="21" t="str">
        <f t="shared" si="53"/>
        <v/>
      </c>
      <c r="X71" s="21" t="str">
        <f t="shared" si="54"/>
        <v/>
      </c>
      <c r="Y71" s="21" t="str">
        <f t="shared" si="55"/>
        <v/>
      </c>
      <c r="Z71" s="27" t="e">
        <f t="shared" si="2"/>
        <v>#VALUE!</v>
      </c>
      <c r="AA71" s="27" t="e">
        <f t="shared" si="3"/>
        <v>#VALUE!</v>
      </c>
      <c r="AB71" s="15" t="str">
        <f t="shared" si="42"/>
        <v/>
      </c>
      <c r="AC71" s="15">
        <v>14</v>
      </c>
      <c r="AE71" s="15">
        <v>64</v>
      </c>
      <c r="AF71" s="15">
        <f t="shared" si="4"/>
        <v>0</v>
      </c>
      <c r="AG71" s="15" t="str">
        <f t="shared" si="18"/>
        <v/>
      </c>
      <c r="AH71" s="15" t="str">
        <f t="shared" si="19"/>
        <v/>
      </c>
    </row>
    <row r="72" spans="1:34" x14ac:dyDescent="0.2">
      <c r="L72" s="28" t="str">
        <f t="shared" si="41"/>
        <v/>
      </c>
      <c r="M72" s="28" t="str">
        <f t="shared" si="43"/>
        <v/>
      </c>
      <c r="N72" s="15">
        <v>15</v>
      </c>
      <c r="O72" s="26" t="e">
        <f t="shared" si="45"/>
        <v>#VALUE!</v>
      </c>
      <c r="P72" s="21" t="str">
        <f t="shared" si="46"/>
        <v/>
      </c>
      <c r="Q72" s="21" t="str">
        <f t="shared" si="47"/>
        <v/>
      </c>
      <c r="R72" s="21" t="str">
        <f t="shared" si="48"/>
        <v/>
      </c>
      <c r="S72" s="21" t="str">
        <f t="shared" si="49"/>
        <v/>
      </c>
      <c r="T72" s="21" t="str">
        <f t="shared" si="50"/>
        <v/>
      </c>
      <c r="U72" s="21" t="str">
        <f t="shared" si="51"/>
        <v/>
      </c>
      <c r="V72" s="21" t="str">
        <f t="shared" si="52"/>
        <v/>
      </c>
      <c r="W72" s="21" t="str">
        <f t="shared" si="53"/>
        <v/>
      </c>
      <c r="X72" s="21" t="str">
        <f t="shared" si="54"/>
        <v/>
      </c>
      <c r="Y72" s="21" t="str">
        <f t="shared" si="55"/>
        <v/>
      </c>
      <c r="Z72" s="27" t="e">
        <f t="shared" ref="Z72:Z135" si="61">RANK(L72,$L$8:$L$507,1)</f>
        <v>#VALUE!</v>
      </c>
      <c r="AA72" s="27" t="e">
        <f t="shared" ref="AA72:AA135" si="62">VLOOKUP(Z72,$AE$8:$AF$507,2)</f>
        <v>#VALUE!</v>
      </c>
      <c r="AB72" s="15" t="str">
        <f t="shared" si="42"/>
        <v/>
      </c>
      <c r="AC72" s="15">
        <v>15</v>
      </c>
      <c r="AE72" s="15">
        <v>65</v>
      </c>
      <c r="AF72" s="15">
        <f t="shared" ref="AF72:AF135" si="63">COUNTIF($Z$8:$Z$507,AE72)</f>
        <v>0</v>
      </c>
      <c r="AG72" s="15" t="str">
        <f t="shared" si="18"/>
        <v/>
      </c>
      <c r="AH72" s="15" t="str">
        <f t="shared" si="19"/>
        <v/>
      </c>
    </row>
    <row r="73" spans="1:34" x14ac:dyDescent="0.2">
      <c r="L73" s="28" t="str">
        <f t="shared" si="41"/>
        <v/>
      </c>
      <c r="M73" s="28" t="str">
        <f t="shared" si="43"/>
        <v/>
      </c>
      <c r="N73" s="15">
        <v>16</v>
      </c>
      <c r="O73" s="26" t="e">
        <f t="shared" si="45"/>
        <v>#VALUE!</v>
      </c>
      <c r="P73" s="21" t="str">
        <f t="shared" si="46"/>
        <v/>
      </c>
      <c r="Q73" s="21" t="str">
        <f t="shared" si="47"/>
        <v/>
      </c>
      <c r="R73" s="21" t="str">
        <f t="shared" si="48"/>
        <v/>
      </c>
      <c r="S73" s="21" t="str">
        <f t="shared" si="49"/>
        <v/>
      </c>
      <c r="T73" s="21" t="str">
        <f t="shared" si="50"/>
        <v/>
      </c>
      <c r="U73" s="21" t="str">
        <f t="shared" si="51"/>
        <v/>
      </c>
      <c r="V73" s="21" t="str">
        <f t="shared" si="52"/>
        <v/>
      </c>
      <c r="W73" s="21" t="str">
        <f t="shared" si="53"/>
        <v/>
      </c>
      <c r="X73" s="21" t="str">
        <f t="shared" si="54"/>
        <v/>
      </c>
      <c r="Y73" s="21" t="str">
        <f t="shared" si="55"/>
        <v/>
      </c>
      <c r="Z73" s="27" t="e">
        <f t="shared" si="61"/>
        <v>#VALUE!</v>
      </c>
      <c r="AA73" s="27" t="e">
        <f t="shared" si="62"/>
        <v>#VALUE!</v>
      </c>
      <c r="AB73" s="15" t="str">
        <f t="shared" si="42"/>
        <v/>
      </c>
      <c r="AC73" s="15">
        <v>16</v>
      </c>
      <c r="AE73" s="15">
        <v>66</v>
      </c>
      <c r="AF73" s="15">
        <f t="shared" si="63"/>
        <v>0</v>
      </c>
      <c r="AG73" s="15" t="str">
        <f t="shared" si="18"/>
        <v/>
      </c>
      <c r="AH73" s="15" t="str">
        <f t="shared" si="19"/>
        <v/>
      </c>
    </row>
    <row r="74" spans="1:34" x14ac:dyDescent="0.2">
      <c r="L74" s="28" t="str">
        <f t="shared" ref="L74:L86" si="64">IF(C24&lt;&gt;0,C24,"")</f>
        <v/>
      </c>
      <c r="M74" s="28" t="str">
        <f t="shared" si="43"/>
        <v/>
      </c>
      <c r="N74" s="15">
        <v>17</v>
      </c>
      <c r="O74" s="26" t="e">
        <f t="shared" si="45"/>
        <v>#VALUE!</v>
      </c>
      <c r="P74" s="21" t="str">
        <f t="shared" si="46"/>
        <v/>
      </c>
      <c r="Q74" s="21" t="str">
        <f t="shared" si="47"/>
        <v/>
      </c>
      <c r="R74" s="21" t="str">
        <f t="shared" si="48"/>
        <v/>
      </c>
      <c r="S74" s="21" t="str">
        <f t="shared" si="49"/>
        <v/>
      </c>
      <c r="T74" s="21" t="str">
        <f t="shared" si="50"/>
        <v/>
      </c>
      <c r="U74" s="21" t="str">
        <f t="shared" si="51"/>
        <v/>
      </c>
      <c r="V74" s="21" t="str">
        <f t="shared" si="52"/>
        <v/>
      </c>
      <c r="W74" s="21" t="str">
        <f t="shared" si="53"/>
        <v/>
      </c>
      <c r="X74" s="21" t="str">
        <f t="shared" si="54"/>
        <v/>
      </c>
      <c r="Y74" s="21" t="str">
        <f t="shared" si="55"/>
        <v/>
      </c>
      <c r="Z74" s="27" t="e">
        <f t="shared" si="61"/>
        <v>#VALUE!</v>
      </c>
      <c r="AA74" s="27" t="e">
        <f t="shared" si="62"/>
        <v>#VALUE!</v>
      </c>
      <c r="AB74" s="15" t="str">
        <f t="shared" ref="AB74:AB86" si="65">IF(M74=0,"",M74)</f>
        <v/>
      </c>
      <c r="AC74" s="15">
        <v>17</v>
      </c>
      <c r="AE74" s="15">
        <v>67</v>
      </c>
      <c r="AF74" s="15">
        <f t="shared" si="63"/>
        <v>0</v>
      </c>
      <c r="AG74" s="15" t="str">
        <f t="shared" si="18"/>
        <v/>
      </c>
      <c r="AH74" s="15" t="str">
        <f t="shared" si="19"/>
        <v/>
      </c>
    </row>
    <row r="75" spans="1:34" x14ac:dyDescent="0.2">
      <c r="L75" s="28" t="str">
        <f t="shared" si="64"/>
        <v/>
      </c>
      <c r="M75" s="28" t="str">
        <f t="shared" ref="M75:M86" si="66">IF(C25&lt;&gt;0,"x2","")</f>
        <v/>
      </c>
      <c r="N75" s="15">
        <v>18</v>
      </c>
      <c r="O75" s="26" t="e">
        <f t="shared" si="45"/>
        <v>#VALUE!</v>
      </c>
      <c r="P75" s="21" t="str">
        <f t="shared" si="46"/>
        <v/>
      </c>
      <c r="Q75" s="21" t="str">
        <f t="shared" si="47"/>
        <v/>
      </c>
      <c r="R75" s="21" t="str">
        <f t="shared" si="48"/>
        <v/>
      </c>
      <c r="S75" s="21" t="str">
        <f t="shared" si="49"/>
        <v/>
      </c>
      <c r="T75" s="21" t="str">
        <f t="shared" si="50"/>
        <v/>
      </c>
      <c r="U75" s="21" t="str">
        <f t="shared" si="51"/>
        <v/>
      </c>
      <c r="V75" s="21" t="str">
        <f t="shared" si="52"/>
        <v/>
      </c>
      <c r="W75" s="21" t="str">
        <f t="shared" si="53"/>
        <v/>
      </c>
      <c r="X75" s="21" t="str">
        <f t="shared" si="54"/>
        <v/>
      </c>
      <c r="Y75" s="21" t="str">
        <f t="shared" si="55"/>
        <v/>
      </c>
      <c r="Z75" s="27" t="e">
        <f t="shared" si="61"/>
        <v>#VALUE!</v>
      </c>
      <c r="AA75" s="27" t="e">
        <f t="shared" si="62"/>
        <v>#VALUE!</v>
      </c>
      <c r="AB75" s="15" t="str">
        <f t="shared" si="65"/>
        <v/>
      </c>
      <c r="AC75" s="15">
        <v>18</v>
      </c>
      <c r="AE75" s="15">
        <v>68</v>
      </c>
      <c r="AF75" s="15">
        <f t="shared" si="63"/>
        <v>0</v>
      </c>
      <c r="AG75" s="15" t="str">
        <f t="shared" si="18"/>
        <v/>
      </c>
      <c r="AH75" s="15" t="str">
        <f t="shared" si="19"/>
        <v/>
      </c>
    </row>
    <row r="76" spans="1:34" x14ac:dyDescent="0.2">
      <c r="L76" s="28" t="str">
        <f t="shared" si="64"/>
        <v/>
      </c>
      <c r="M76" s="28" t="str">
        <f t="shared" si="66"/>
        <v/>
      </c>
      <c r="N76" s="15">
        <v>19</v>
      </c>
      <c r="O76" s="26" t="e">
        <f t="shared" si="45"/>
        <v>#VALUE!</v>
      </c>
      <c r="P76" s="21" t="str">
        <f t="shared" si="46"/>
        <v/>
      </c>
      <c r="Q76" s="21" t="str">
        <f t="shared" si="47"/>
        <v/>
      </c>
      <c r="R76" s="21" t="str">
        <f t="shared" si="48"/>
        <v/>
      </c>
      <c r="S76" s="21" t="str">
        <f t="shared" si="49"/>
        <v/>
      </c>
      <c r="T76" s="21" t="str">
        <f t="shared" si="50"/>
        <v/>
      </c>
      <c r="U76" s="21" t="str">
        <f t="shared" si="51"/>
        <v/>
      </c>
      <c r="V76" s="21" t="str">
        <f t="shared" si="52"/>
        <v/>
      </c>
      <c r="W76" s="21" t="str">
        <f t="shared" si="53"/>
        <v/>
      </c>
      <c r="X76" s="21" t="str">
        <f t="shared" si="54"/>
        <v/>
      </c>
      <c r="Y76" s="21" t="str">
        <f t="shared" si="55"/>
        <v/>
      </c>
      <c r="Z76" s="27" t="e">
        <f t="shared" si="61"/>
        <v>#VALUE!</v>
      </c>
      <c r="AA76" s="27" t="e">
        <f t="shared" si="62"/>
        <v>#VALUE!</v>
      </c>
      <c r="AB76" s="15" t="str">
        <f t="shared" si="65"/>
        <v/>
      </c>
      <c r="AC76" s="15">
        <v>19</v>
      </c>
      <c r="AE76" s="15">
        <v>69</v>
      </c>
      <c r="AF76" s="15">
        <f t="shared" si="63"/>
        <v>0</v>
      </c>
      <c r="AG76" s="15" t="str">
        <f t="shared" si="18"/>
        <v/>
      </c>
      <c r="AH76" s="15" t="str">
        <f t="shared" si="19"/>
        <v/>
      </c>
    </row>
    <row r="77" spans="1:34" x14ac:dyDescent="0.2">
      <c r="L77" s="28" t="str">
        <f t="shared" si="64"/>
        <v/>
      </c>
      <c r="M77" s="28" t="str">
        <f t="shared" si="66"/>
        <v/>
      </c>
      <c r="N77" s="15">
        <v>20</v>
      </c>
      <c r="O77" s="26" t="e">
        <f t="shared" ref="O77:O86" si="67">Z77+(AA77-1)/2</f>
        <v>#VALUE!</v>
      </c>
      <c r="P77" s="21" t="str">
        <f t="shared" si="46"/>
        <v/>
      </c>
      <c r="Q77" s="21" t="str">
        <f t="shared" si="47"/>
        <v/>
      </c>
      <c r="R77" s="21" t="str">
        <f t="shared" si="48"/>
        <v/>
      </c>
      <c r="S77" s="21" t="str">
        <f t="shared" si="49"/>
        <v/>
      </c>
      <c r="T77" s="21" t="str">
        <f t="shared" si="50"/>
        <v/>
      </c>
      <c r="U77" s="21" t="str">
        <f t="shared" si="51"/>
        <v/>
      </c>
      <c r="V77" s="21" t="str">
        <f t="shared" si="52"/>
        <v/>
      </c>
      <c r="W77" s="21" t="str">
        <f t="shared" si="53"/>
        <v/>
      </c>
      <c r="X77" s="21" t="str">
        <f t="shared" si="54"/>
        <v/>
      </c>
      <c r="Y77" s="21" t="str">
        <f t="shared" si="55"/>
        <v/>
      </c>
      <c r="Z77" s="27" t="e">
        <f t="shared" si="61"/>
        <v>#VALUE!</v>
      </c>
      <c r="AA77" s="27" t="e">
        <f t="shared" si="62"/>
        <v>#VALUE!</v>
      </c>
      <c r="AB77" s="15" t="str">
        <f t="shared" si="65"/>
        <v/>
      </c>
      <c r="AC77" s="15">
        <v>20</v>
      </c>
      <c r="AE77" s="15">
        <v>70</v>
      </c>
      <c r="AF77" s="15">
        <f t="shared" si="63"/>
        <v>0</v>
      </c>
      <c r="AG77" s="15" t="str">
        <f t="shared" si="18"/>
        <v/>
      </c>
      <c r="AH77" s="15" t="str">
        <f t="shared" si="19"/>
        <v/>
      </c>
    </row>
    <row r="78" spans="1:34" x14ac:dyDescent="0.2">
      <c r="L78" s="28" t="str">
        <f t="shared" si="64"/>
        <v/>
      </c>
      <c r="M78" s="28" t="str">
        <f t="shared" si="66"/>
        <v/>
      </c>
      <c r="N78" s="15">
        <v>21</v>
      </c>
      <c r="O78" s="26" t="e">
        <f t="shared" si="67"/>
        <v>#VALUE!</v>
      </c>
      <c r="P78" s="21" t="str">
        <f t="shared" ref="P78:P86" si="68">IF(M78="x1",O78,"")</f>
        <v/>
      </c>
      <c r="Q78" s="21" t="str">
        <f t="shared" ref="Q78:Q86" si="69">IF(M78="x2",O78,"")</f>
        <v/>
      </c>
      <c r="R78" s="21" t="str">
        <f t="shared" ref="R78:R114" si="70">IF($M78="x3",$O78,"")</f>
        <v/>
      </c>
      <c r="S78" s="21" t="str">
        <f t="shared" ref="S78:S114" si="71">IF($M78="x4",$O78,"")</f>
        <v/>
      </c>
      <c r="T78" s="21" t="str">
        <f t="shared" ref="T78:T114" si="72">IF($M78="x5",$O78,"")</f>
        <v/>
      </c>
      <c r="U78" s="21" t="str">
        <f t="shared" ref="U78:U114" si="73">IF($M78="x6",$O78,"")</f>
        <v/>
      </c>
      <c r="V78" s="21" t="str">
        <f t="shared" ref="V78:V114" si="74">IF($M78="x7",$O78,"")</f>
        <v/>
      </c>
      <c r="W78" s="21" t="str">
        <f t="shared" ref="W78:W114" si="75">IF($M78="x8",$O78,"")</f>
        <v/>
      </c>
      <c r="X78" s="21" t="str">
        <f t="shared" ref="X78:X114" si="76">IF($M78="x9",$O78,"")</f>
        <v/>
      </c>
      <c r="Y78" s="21" t="str">
        <f t="shared" ref="Y78:Y114" si="77">IF($M78="x10",$O78,"")</f>
        <v/>
      </c>
      <c r="Z78" s="27" t="e">
        <f t="shared" si="61"/>
        <v>#VALUE!</v>
      </c>
      <c r="AA78" s="27" t="e">
        <f t="shared" si="62"/>
        <v>#VALUE!</v>
      </c>
      <c r="AB78" s="15" t="str">
        <f t="shared" si="65"/>
        <v/>
      </c>
      <c r="AC78" s="15">
        <v>21</v>
      </c>
      <c r="AE78" s="15">
        <v>71</v>
      </c>
      <c r="AF78" s="15">
        <f t="shared" si="63"/>
        <v>0</v>
      </c>
      <c r="AG78" s="15" t="str">
        <f t="shared" si="18"/>
        <v/>
      </c>
      <c r="AH78" s="15" t="str">
        <f t="shared" si="19"/>
        <v/>
      </c>
    </row>
    <row r="79" spans="1:34" x14ac:dyDescent="0.2">
      <c r="L79" s="28" t="str">
        <f t="shared" si="64"/>
        <v/>
      </c>
      <c r="M79" s="28" t="str">
        <f t="shared" si="66"/>
        <v/>
      </c>
      <c r="N79" s="15">
        <v>22</v>
      </c>
      <c r="O79" s="26" t="e">
        <f t="shared" si="67"/>
        <v>#VALUE!</v>
      </c>
      <c r="P79" s="21" t="str">
        <f t="shared" si="68"/>
        <v/>
      </c>
      <c r="Q79" s="21" t="str">
        <f t="shared" si="69"/>
        <v/>
      </c>
      <c r="R79" s="21" t="str">
        <f t="shared" si="70"/>
        <v/>
      </c>
      <c r="S79" s="21" t="str">
        <f t="shared" si="71"/>
        <v/>
      </c>
      <c r="T79" s="21" t="str">
        <f t="shared" si="72"/>
        <v/>
      </c>
      <c r="U79" s="21" t="str">
        <f t="shared" si="73"/>
        <v/>
      </c>
      <c r="V79" s="21" t="str">
        <f t="shared" si="74"/>
        <v/>
      </c>
      <c r="W79" s="21" t="str">
        <f t="shared" si="75"/>
        <v/>
      </c>
      <c r="X79" s="21" t="str">
        <f t="shared" si="76"/>
        <v/>
      </c>
      <c r="Y79" s="21" t="str">
        <f t="shared" si="77"/>
        <v/>
      </c>
      <c r="Z79" s="27" t="e">
        <f t="shared" si="61"/>
        <v>#VALUE!</v>
      </c>
      <c r="AA79" s="27" t="e">
        <f t="shared" si="62"/>
        <v>#VALUE!</v>
      </c>
      <c r="AB79" s="15" t="str">
        <f t="shared" si="65"/>
        <v/>
      </c>
      <c r="AC79" s="15">
        <v>22</v>
      </c>
      <c r="AE79" s="15">
        <v>72</v>
      </c>
      <c r="AF79" s="15">
        <f t="shared" si="63"/>
        <v>0</v>
      </c>
      <c r="AG79" s="15" t="str">
        <f t="shared" si="18"/>
        <v/>
      </c>
      <c r="AH79" s="15" t="str">
        <f t="shared" si="19"/>
        <v/>
      </c>
    </row>
    <row r="80" spans="1:34" x14ac:dyDescent="0.2">
      <c r="L80" s="28" t="str">
        <f t="shared" si="64"/>
        <v/>
      </c>
      <c r="M80" s="28" t="str">
        <f t="shared" si="66"/>
        <v/>
      </c>
      <c r="N80" s="15">
        <v>23</v>
      </c>
      <c r="O80" s="26" t="e">
        <f t="shared" si="67"/>
        <v>#VALUE!</v>
      </c>
      <c r="P80" s="21" t="str">
        <f t="shared" si="68"/>
        <v/>
      </c>
      <c r="Q80" s="21" t="str">
        <f t="shared" si="69"/>
        <v/>
      </c>
      <c r="R80" s="21" t="str">
        <f t="shared" si="70"/>
        <v/>
      </c>
      <c r="S80" s="21" t="str">
        <f t="shared" si="71"/>
        <v/>
      </c>
      <c r="T80" s="21" t="str">
        <f t="shared" si="72"/>
        <v/>
      </c>
      <c r="U80" s="21" t="str">
        <f t="shared" si="73"/>
        <v/>
      </c>
      <c r="V80" s="21" t="str">
        <f t="shared" si="74"/>
        <v/>
      </c>
      <c r="W80" s="21" t="str">
        <f t="shared" si="75"/>
        <v/>
      </c>
      <c r="X80" s="21" t="str">
        <f t="shared" si="76"/>
        <v/>
      </c>
      <c r="Y80" s="21" t="str">
        <f t="shared" si="77"/>
        <v/>
      </c>
      <c r="Z80" s="27" t="e">
        <f t="shared" si="61"/>
        <v>#VALUE!</v>
      </c>
      <c r="AA80" s="27" t="e">
        <f t="shared" si="62"/>
        <v>#VALUE!</v>
      </c>
      <c r="AB80" s="15" t="str">
        <f t="shared" si="65"/>
        <v/>
      </c>
      <c r="AC80" s="15">
        <v>23</v>
      </c>
      <c r="AE80" s="15">
        <v>73</v>
      </c>
      <c r="AF80" s="15">
        <f t="shared" si="63"/>
        <v>0</v>
      </c>
      <c r="AG80" s="15" t="str">
        <f t="shared" si="18"/>
        <v/>
      </c>
      <c r="AH80" s="15" t="str">
        <f t="shared" si="19"/>
        <v/>
      </c>
    </row>
    <row r="81" spans="12:34" x14ac:dyDescent="0.2">
      <c r="L81" s="28" t="str">
        <f t="shared" si="64"/>
        <v/>
      </c>
      <c r="M81" s="28" t="str">
        <f t="shared" si="66"/>
        <v/>
      </c>
      <c r="N81" s="15">
        <v>24</v>
      </c>
      <c r="O81" s="26" t="e">
        <f t="shared" si="67"/>
        <v>#VALUE!</v>
      </c>
      <c r="P81" s="21" t="str">
        <f t="shared" si="68"/>
        <v/>
      </c>
      <c r="Q81" s="21" t="str">
        <f t="shared" si="69"/>
        <v/>
      </c>
      <c r="R81" s="21" t="str">
        <f t="shared" si="70"/>
        <v/>
      </c>
      <c r="S81" s="21" t="str">
        <f t="shared" si="71"/>
        <v/>
      </c>
      <c r="T81" s="21" t="str">
        <f t="shared" si="72"/>
        <v/>
      </c>
      <c r="U81" s="21" t="str">
        <f t="shared" si="73"/>
        <v/>
      </c>
      <c r="V81" s="21" t="str">
        <f t="shared" si="74"/>
        <v/>
      </c>
      <c r="W81" s="21" t="str">
        <f t="shared" si="75"/>
        <v/>
      </c>
      <c r="X81" s="21" t="str">
        <f t="shared" si="76"/>
        <v/>
      </c>
      <c r="Y81" s="21" t="str">
        <f t="shared" si="77"/>
        <v/>
      </c>
      <c r="Z81" s="27" t="e">
        <f t="shared" si="61"/>
        <v>#VALUE!</v>
      </c>
      <c r="AA81" s="27" t="e">
        <f t="shared" si="62"/>
        <v>#VALUE!</v>
      </c>
      <c r="AB81" s="15" t="str">
        <f t="shared" si="65"/>
        <v/>
      </c>
      <c r="AC81" s="15">
        <v>24</v>
      </c>
      <c r="AE81" s="15">
        <v>74</v>
      </c>
      <c r="AF81" s="15">
        <f t="shared" si="63"/>
        <v>0</v>
      </c>
      <c r="AG81" s="15" t="str">
        <f t="shared" si="18"/>
        <v/>
      </c>
      <c r="AH81" s="15" t="str">
        <f t="shared" si="19"/>
        <v/>
      </c>
    </row>
    <row r="82" spans="12:34" x14ac:dyDescent="0.2">
      <c r="L82" s="28" t="str">
        <f t="shared" si="64"/>
        <v/>
      </c>
      <c r="M82" s="28" t="str">
        <f t="shared" si="66"/>
        <v/>
      </c>
      <c r="N82" s="15">
        <v>25</v>
      </c>
      <c r="O82" s="26" t="e">
        <f t="shared" si="67"/>
        <v>#VALUE!</v>
      </c>
      <c r="P82" s="21" t="str">
        <f t="shared" si="68"/>
        <v/>
      </c>
      <c r="Q82" s="21" t="str">
        <f t="shared" si="69"/>
        <v/>
      </c>
      <c r="R82" s="21" t="str">
        <f t="shared" si="70"/>
        <v/>
      </c>
      <c r="S82" s="21" t="str">
        <f t="shared" si="71"/>
        <v/>
      </c>
      <c r="T82" s="21" t="str">
        <f t="shared" si="72"/>
        <v/>
      </c>
      <c r="U82" s="21" t="str">
        <f t="shared" si="73"/>
        <v/>
      </c>
      <c r="V82" s="21" t="str">
        <f t="shared" si="74"/>
        <v/>
      </c>
      <c r="W82" s="21" t="str">
        <f t="shared" si="75"/>
        <v/>
      </c>
      <c r="X82" s="21" t="str">
        <f t="shared" si="76"/>
        <v/>
      </c>
      <c r="Y82" s="21" t="str">
        <f t="shared" si="77"/>
        <v/>
      </c>
      <c r="Z82" s="27" t="e">
        <f t="shared" si="61"/>
        <v>#VALUE!</v>
      </c>
      <c r="AA82" s="27" t="e">
        <f t="shared" si="62"/>
        <v>#VALUE!</v>
      </c>
      <c r="AB82" s="15" t="str">
        <f t="shared" si="65"/>
        <v/>
      </c>
      <c r="AC82" s="15">
        <v>25</v>
      </c>
      <c r="AE82" s="15">
        <v>75</v>
      </c>
      <c r="AF82" s="15">
        <f t="shared" si="63"/>
        <v>0</v>
      </c>
      <c r="AG82" s="15" t="str">
        <f t="shared" si="18"/>
        <v/>
      </c>
      <c r="AH82" s="15" t="str">
        <f t="shared" si="19"/>
        <v/>
      </c>
    </row>
    <row r="83" spans="12:34" x14ac:dyDescent="0.2">
      <c r="L83" s="28" t="str">
        <f t="shared" si="64"/>
        <v/>
      </c>
      <c r="M83" s="28" t="str">
        <f t="shared" si="66"/>
        <v/>
      </c>
      <c r="N83" s="15">
        <v>26</v>
      </c>
      <c r="O83" s="26" t="e">
        <f t="shared" si="67"/>
        <v>#VALUE!</v>
      </c>
      <c r="P83" s="21" t="str">
        <f t="shared" si="68"/>
        <v/>
      </c>
      <c r="Q83" s="21" t="str">
        <f t="shared" si="69"/>
        <v/>
      </c>
      <c r="R83" s="21" t="str">
        <f t="shared" si="70"/>
        <v/>
      </c>
      <c r="S83" s="21" t="str">
        <f t="shared" si="71"/>
        <v/>
      </c>
      <c r="T83" s="21" t="str">
        <f t="shared" si="72"/>
        <v/>
      </c>
      <c r="U83" s="21" t="str">
        <f t="shared" si="73"/>
        <v/>
      </c>
      <c r="V83" s="21" t="str">
        <f t="shared" si="74"/>
        <v/>
      </c>
      <c r="W83" s="21" t="str">
        <f t="shared" si="75"/>
        <v/>
      </c>
      <c r="X83" s="21" t="str">
        <f t="shared" si="76"/>
        <v/>
      </c>
      <c r="Y83" s="21" t="str">
        <f t="shared" si="77"/>
        <v/>
      </c>
      <c r="Z83" s="27" t="e">
        <f t="shared" si="61"/>
        <v>#VALUE!</v>
      </c>
      <c r="AA83" s="27" t="e">
        <f t="shared" si="62"/>
        <v>#VALUE!</v>
      </c>
      <c r="AB83" s="15" t="str">
        <f t="shared" si="65"/>
        <v/>
      </c>
      <c r="AC83" s="15">
        <v>26</v>
      </c>
      <c r="AE83" s="15">
        <v>76</v>
      </c>
      <c r="AF83" s="15">
        <f t="shared" si="63"/>
        <v>0</v>
      </c>
      <c r="AG83" s="15" t="str">
        <f t="shared" si="18"/>
        <v/>
      </c>
      <c r="AH83" s="15" t="str">
        <f t="shared" si="19"/>
        <v/>
      </c>
    </row>
    <row r="84" spans="12:34" x14ac:dyDescent="0.2">
      <c r="L84" s="28" t="str">
        <f t="shared" si="64"/>
        <v/>
      </c>
      <c r="M84" s="28" t="str">
        <f t="shared" si="66"/>
        <v/>
      </c>
      <c r="N84" s="15">
        <v>27</v>
      </c>
      <c r="O84" s="26" t="e">
        <f t="shared" si="67"/>
        <v>#VALUE!</v>
      </c>
      <c r="P84" s="21" t="str">
        <f t="shared" si="68"/>
        <v/>
      </c>
      <c r="Q84" s="21" t="str">
        <f t="shared" si="69"/>
        <v/>
      </c>
      <c r="R84" s="21" t="str">
        <f t="shared" si="70"/>
        <v/>
      </c>
      <c r="S84" s="21" t="str">
        <f t="shared" si="71"/>
        <v/>
      </c>
      <c r="T84" s="21" t="str">
        <f t="shared" si="72"/>
        <v/>
      </c>
      <c r="U84" s="21" t="str">
        <f t="shared" si="73"/>
        <v/>
      </c>
      <c r="V84" s="21" t="str">
        <f t="shared" si="74"/>
        <v/>
      </c>
      <c r="W84" s="21" t="str">
        <f t="shared" si="75"/>
        <v/>
      </c>
      <c r="X84" s="21" t="str">
        <f t="shared" si="76"/>
        <v/>
      </c>
      <c r="Y84" s="21" t="str">
        <f t="shared" si="77"/>
        <v/>
      </c>
      <c r="Z84" s="27" t="e">
        <f t="shared" si="61"/>
        <v>#VALUE!</v>
      </c>
      <c r="AA84" s="27" t="e">
        <f t="shared" si="62"/>
        <v>#VALUE!</v>
      </c>
      <c r="AB84" s="15" t="str">
        <f t="shared" si="65"/>
        <v/>
      </c>
      <c r="AC84" s="15">
        <v>27</v>
      </c>
      <c r="AE84" s="15">
        <v>77</v>
      </c>
      <c r="AF84" s="15">
        <f t="shared" si="63"/>
        <v>0</v>
      </c>
      <c r="AG84" s="15" t="str">
        <f t="shared" si="18"/>
        <v/>
      </c>
      <c r="AH84" s="15" t="str">
        <f t="shared" si="19"/>
        <v/>
      </c>
    </row>
    <row r="85" spans="12:34" x14ac:dyDescent="0.2">
      <c r="L85" s="28" t="str">
        <f t="shared" si="64"/>
        <v/>
      </c>
      <c r="M85" s="28" t="str">
        <f t="shared" si="66"/>
        <v/>
      </c>
      <c r="N85" s="15">
        <v>28</v>
      </c>
      <c r="O85" s="26" t="e">
        <f t="shared" si="67"/>
        <v>#VALUE!</v>
      </c>
      <c r="P85" s="21" t="str">
        <f t="shared" si="68"/>
        <v/>
      </c>
      <c r="Q85" s="21" t="str">
        <f t="shared" si="69"/>
        <v/>
      </c>
      <c r="R85" s="21" t="str">
        <f t="shared" si="70"/>
        <v/>
      </c>
      <c r="S85" s="21" t="str">
        <f t="shared" si="71"/>
        <v/>
      </c>
      <c r="T85" s="21" t="str">
        <f t="shared" si="72"/>
        <v/>
      </c>
      <c r="U85" s="21" t="str">
        <f t="shared" si="73"/>
        <v/>
      </c>
      <c r="V85" s="21" t="str">
        <f t="shared" si="74"/>
        <v/>
      </c>
      <c r="W85" s="21" t="str">
        <f t="shared" si="75"/>
        <v/>
      </c>
      <c r="X85" s="21" t="str">
        <f t="shared" si="76"/>
        <v/>
      </c>
      <c r="Y85" s="21" t="str">
        <f t="shared" si="77"/>
        <v/>
      </c>
      <c r="Z85" s="27" t="e">
        <f t="shared" si="61"/>
        <v>#VALUE!</v>
      </c>
      <c r="AA85" s="27" t="e">
        <f t="shared" si="62"/>
        <v>#VALUE!</v>
      </c>
      <c r="AB85" s="15" t="str">
        <f t="shared" si="65"/>
        <v/>
      </c>
      <c r="AC85" s="15">
        <v>28</v>
      </c>
      <c r="AE85" s="15">
        <v>78</v>
      </c>
      <c r="AF85" s="15">
        <f t="shared" si="63"/>
        <v>0</v>
      </c>
      <c r="AG85" s="15" t="str">
        <f t="shared" si="18"/>
        <v/>
      </c>
      <c r="AH85" s="15" t="str">
        <f t="shared" si="19"/>
        <v/>
      </c>
    </row>
    <row r="86" spans="12:34" x14ac:dyDescent="0.2">
      <c r="L86" s="28" t="str">
        <f t="shared" si="64"/>
        <v/>
      </c>
      <c r="M86" s="28" t="str">
        <f t="shared" si="66"/>
        <v/>
      </c>
      <c r="N86" s="15">
        <v>29</v>
      </c>
      <c r="O86" s="26" t="e">
        <f t="shared" si="67"/>
        <v>#VALUE!</v>
      </c>
      <c r="P86" s="21" t="str">
        <f t="shared" si="68"/>
        <v/>
      </c>
      <c r="Q86" s="21" t="str">
        <f t="shared" si="69"/>
        <v/>
      </c>
      <c r="R86" s="21" t="str">
        <f t="shared" si="70"/>
        <v/>
      </c>
      <c r="S86" s="21" t="str">
        <f t="shared" si="71"/>
        <v/>
      </c>
      <c r="T86" s="21" t="str">
        <f t="shared" si="72"/>
        <v/>
      </c>
      <c r="U86" s="21" t="str">
        <f t="shared" si="73"/>
        <v/>
      </c>
      <c r="V86" s="21" t="str">
        <f t="shared" si="74"/>
        <v/>
      </c>
      <c r="W86" s="21" t="str">
        <f t="shared" si="75"/>
        <v/>
      </c>
      <c r="X86" s="21" t="str">
        <f t="shared" si="76"/>
        <v/>
      </c>
      <c r="Y86" s="21" t="str">
        <f t="shared" si="77"/>
        <v/>
      </c>
      <c r="Z86" s="27" t="e">
        <f t="shared" si="61"/>
        <v>#VALUE!</v>
      </c>
      <c r="AA86" s="27" t="e">
        <f t="shared" si="62"/>
        <v>#VALUE!</v>
      </c>
      <c r="AB86" s="15" t="str">
        <f t="shared" si="65"/>
        <v/>
      </c>
      <c r="AC86" s="15">
        <v>29</v>
      </c>
      <c r="AE86" s="15">
        <v>79</v>
      </c>
      <c r="AF86" s="15">
        <f t="shared" si="63"/>
        <v>0</v>
      </c>
      <c r="AG86" s="15" t="str">
        <f t="shared" si="18"/>
        <v/>
      </c>
      <c r="AH86" s="15" t="str">
        <f t="shared" si="19"/>
        <v/>
      </c>
    </row>
    <row r="87" spans="12:34" x14ac:dyDescent="0.2">
      <c r="L87" s="28" t="str">
        <f t="shared" ref="L87:L107" si="78">IF(C37&lt;&gt;0,C37,"")</f>
        <v/>
      </c>
      <c r="M87" s="28" t="str">
        <f t="shared" ref="M87:M107" si="79">IF(C37&lt;&gt;0,"x2","")</f>
        <v/>
      </c>
      <c r="N87" s="15">
        <v>30</v>
      </c>
      <c r="O87" s="26" t="e">
        <f t="shared" ref="O87:O107" si="80">Z87+(AA87-1)/2</f>
        <v>#VALUE!</v>
      </c>
      <c r="P87" s="21" t="str">
        <f t="shared" ref="P87:P107" si="81">IF(M87="x1",O87,"")</f>
        <v/>
      </c>
      <c r="Q87" s="21" t="str">
        <f t="shared" ref="Q87:Q107" si="82">IF(M87="x2",O87,"")</f>
        <v/>
      </c>
      <c r="R87" s="21" t="str">
        <f t="shared" si="70"/>
        <v/>
      </c>
      <c r="S87" s="21" t="str">
        <f t="shared" si="71"/>
        <v/>
      </c>
      <c r="T87" s="21" t="str">
        <f t="shared" si="72"/>
        <v/>
      </c>
      <c r="U87" s="21" t="str">
        <f t="shared" si="73"/>
        <v/>
      </c>
      <c r="V87" s="21" t="str">
        <f t="shared" si="74"/>
        <v/>
      </c>
      <c r="W87" s="21" t="str">
        <f t="shared" si="75"/>
        <v/>
      </c>
      <c r="X87" s="21" t="str">
        <f t="shared" si="76"/>
        <v/>
      </c>
      <c r="Y87" s="21" t="str">
        <f t="shared" si="77"/>
        <v/>
      </c>
      <c r="Z87" s="27" t="e">
        <f t="shared" si="61"/>
        <v>#VALUE!</v>
      </c>
      <c r="AA87" s="27" t="e">
        <f t="shared" si="62"/>
        <v>#VALUE!</v>
      </c>
      <c r="AB87" s="15" t="str">
        <f t="shared" ref="AB87:AB107" si="83">IF(M87=0,"",M87)</f>
        <v/>
      </c>
      <c r="AC87" s="15">
        <v>30</v>
      </c>
      <c r="AE87" s="15">
        <v>80</v>
      </c>
      <c r="AF87" s="15">
        <f t="shared" si="63"/>
        <v>0</v>
      </c>
      <c r="AG87" s="15" t="str">
        <f t="shared" si="18"/>
        <v/>
      </c>
      <c r="AH87" s="15" t="str">
        <f t="shared" si="19"/>
        <v/>
      </c>
    </row>
    <row r="88" spans="12:34" x14ac:dyDescent="0.2">
      <c r="L88" s="28" t="str">
        <f t="shared" si="78"/>
        <v/>
      </c>
      <c r="M88" s="28" t="str">
        <f t="shared" si="79"/>
        <v/>
      </c>
      <c r="N88" s="15">
        <v>31</v>
      </c>
      <c r="O88" s="26" t="e">
        <f t="shared" si="80"/>
        <v>#VALUE!</v>
      </c>
      <c r="P88" s="21" t="str">
        <f t="shared" si="81"/>
        <v/>
      </c>
      <c r="Q88" s="21" t="str">
        <f t="shared" si="82"/>
        <v/>
      </c>
      <c r="R88" s="21" t="str">
        <f t="shared" si="70"/>
        <v/>
      </c>
      <c r="S88" s="21" t="str">
        <f t="shared" si="71"/>
        <v/>
      </c>
      <c r="T88" s="21" t="str">
        <f t="shared" si="72"/>
        <v/>
      </c>
      <c r="U88" s="21" t="str">
        <f t="shared" si="73"/>
        <v/>
      </c>
      <c r="V88" s="21" t="str">
        <f t="shared" si="74"/>
        <v/>
      </c>
      <c r="W88" s="21" t="str">
        <f t="shared" si="75"/>
        <v/>
      </c>
      <c r="X88" s="21" t="str">
        <f t="shared" si="76"/>
        <v/>
      </c>
      <c r="Y88" s="21" t="str">
        <f t="shared" si="77"/>
        <v/>
      </c>
      <c r="Z88" s="27" t="e">
        <f t="shared" si="61"/>
        <v>#VALUE!</v>
      </c>
      <c r="AA88" s="27" t="e">
        <f t="shared" si="62"/>
        <v>#VALUE!</v>
      </c>
      <c r="AB88" s="15" t="str">
        <f t="shared" si="83"/>
        <v/>
      </c>
      <c r="AC88" s="15">
        <v>31</v>
      </c>
      <c r="AE88" s="15">
        <v>81</v>
      </c>
      <c r="AF88" s="15">
        <f t="shared" si="63"/>
        <v>0</v>
      </c>
      <c r="AG88" s="15" t="str">
        <f t="shared" si="18"/>
        <v/>
      </c>
      <c r="AH88" s="15" t="str">
        <f t="shared" si="19"/>
        <v/>
      </c>
    </row>
    <row r="89" spans="12:34" x14ac:dyDescent="0.2">
      <c r="L89" s="28" t="str">
        <f t="shared" si="78"/>
        <v/>
      </c>
      <c r="M89" s="28" t="str">
        <f t="shared" si="79"/>
        <v/>
      </c>
      <c r="N89" s="15">
        <v>32</v>
      </c>
      <c r="O89" s="26" t="e">
        <f t="shared" si="80"/>
        <v>#VALUE!</v>
      </c>
      <c r="P89" s="21" t="str">
        <f t="shared" si="81"/>
        <v/>
      </c>
      <c r="Q89" s="21" t="str">
        <f t="shared" si="82"/>
        <v/>
      </c>
      <c r="R89" s="21" t="str">
        <f t="shared" si="70"/>
        <v/>
      </c>
      <c r="S89" s="21" t="str">
        <f t="shared" si="71"/>
        <v/>
      </c>
      <c r="T89" s="21" t="str">
        <f t="shared" si="72"/>
        <v/>
      </c>
      <c r="U89" s="21" t="str">
        <f t="shared" si="73"/>
        <v/>
      </c>
      <c r="V89" s="21" t="str">
        <f t="shared" si="74"/>
        <v/>
      </c>
      <c r="W89" s="21" t="str">
        <f t="shared" si="75"/>
        <v/>
      </c>
      <c r="X89" s="21" t="str">
        <f t="shared" si="76"/>
        <v/>
      </c>
      <c r="Y89" s="21" t="str">
        <f t="shared" si="77"/>
        <v/>
      </c>
      <c r="Z89" s="27" t="e">
        <f t="shared" si="61"/>
        <v>#VALUE!</v>
      </c>
      <c r="AA89" s="27" t="e">
        <f t="shared" si="62"/>
        <v>#VALUE!</v>
      </c>
      <c r="AB89" s="15" t="str">
        <f t="shared" si="83"/>
        <v/>
      </c>
      <c r="AC89" s="15">
        <v>32</v>
      </c>
      <c r="AE89" s="15">
        <v>82</v>
      </c>
      <c r="AF89" s="15">
        <f t="shared" si="63"/>
        <v>0</v>
      </c>
      <c r="AG89" s="15" t="str">
        <f t="shared" si="18"/>
        <v/>
      </c>
      <c r="AH89" s="15" t="str">
        <f t="shared" si="19"/>
        <v/>
      </c>
    </row>
    <row r="90" spans="12:34" x14ac:dyDescent="0.2">
      <c r="L90" s="28" t="str">
        <f t="shared" si="78"/>
        <v/>
      </c>
      <c r="M90" s="28" t="str">
        <f t="shared" si="79"/>
        <v/>
      </c>
      <c r="N90" s="15">
        <v>33</v>
      </c>
      <c r="O90" s="26" t="e">
        <f t="shared" si="80"/>
        <v>#VALUE!</v>
      </c>
      <c r="P90" s="21" t="str">
        <f t="shared" si="81"/>
        <v/>
      </c>
      <c r="Q90" s="21" t="str">
        <f t="shared" si="82"/>
        <v/>
      </c>
      <c r="R90" s="21" t="str">
        <f t="shared" si="70"/>
        <v/>
      </c>
      <c r="S90" s="21" t="str">
        <f t="shared" si="71"/>
        <v/>
      </c>
      <c r="T90" s="21" t="str">
        <f t="shared" si="72"/>
        <v/>
      </c>
      <c r="U90" s="21" t="str">
        <f t="shared" si="73"/>
        <v/>
      </c>
      <c r="V90" s="21" t="str">
        <f t="shared" si="74"/>
        <v/>
      </c>
      <c r="W90" s="21" t="str">
        <f t="shared" si="75"/>
        <v/>
      </c>
      <c r="X90" s="21" t="str">
        <f t="shared" si="76"/>
        <v/>
      </c>
      <c r="Y90" s="21" t="str">
        <f t="shared" si="77"/>
        <v/>
      </c>
      <c r="Z90" s="27" t="e">
        <f t="shared" si="61"/>
        <v>#VALUE!</v>
      </c>
      <c r="AA90" s="27" t="e">
        <f t="shared" si="62"/>
        <v>#VALUE!</v>
      </c>
      <c r="AB90" s="15" t="str">
        <f t="shared" si="83"/>
        <v/>
      </c>
      <c r="AC90" s="15">
        <v>33</v>
      </c>
      <c r="AE90" s="15">
        <v>83</v>
      </c>
      <c r="AF90" s="15">
        <f t="shared" si="63"/>
        <v>0</v>
      </c>
      <c r="AG90" s="15" t="str">
        <f t="shared" si="18"/>
        <v/>
      </c>
      <c r="AH90" s="15" t="str">
        <f t="shared" si="19"/>
        <v/>
      </c>
    </row>
    <row r="91" spans="12:34" x14ac:dyDescent="0.2">
      <c r="L91" s="28" t="str">
        <f t="shared" si="78"/>
        <v/>
      </c>
      <c r="M91" s="28" t="str">
        <f t="shared" si="79"/>
        <v/>
      </c>
      <c r="N91" s="15">
        <v>34</v>
      </c>
      <c r="O91" s="26" t="e">
        <f t="shared" si="80"/>
        <v>#VALUE!</v>
      </c>
      <c r="P91" s="21" t="str">
        <f t="shared" si="81"/>
        <v/>
      </c>
      <c r="Q91" s="21" t="str">
        <f t="shared" si="82"/>
        <v/>
      </c>
      <c r="R91" s="21" t="str">
        <f t="shared" si="70"/>
        <v/>
      </c>
      <c r="S91" s="21" t="str">
        <f t="shared" si="71"/>
        <v/>
      </c>
      <c r="T91" s="21" t="str">
        <f t="shared" si="72"/>
        <v/>
      </c>
      <c r="U91" s="21" t="str">
        <f t="shared" si="73"/>
        <v/>
      </c>
      <c r="V91" s="21" t="str">
        <f t="shared" si="74"/>
        <v/>
      </c>
      <c r="W91" s="21" t="str">
        <f t="shared" si="75"/>
        <v/>
      </c>
      <c r="X91" s="21" t="str">
        <f t="shared" si="76"/>
        <v/>
      </c>
      <c r="Y91" s="21" t="str">
        <f t="shared" si="77"/>
        <v/>
      </c>
      <c r="Z91" s="27" t="e">
        <f t="shared" si="61"/>
        <v>#VALUE!</v>
      </c>
      <c r="AA91" s="27" t="e">
        <f t="shared" si="62"/>
        <v>#VALUE!</v>
      </c>
      <c r="AB91" s="15" t="str">
        <f t="shared" si="83"/>
        <v/>
      </c>
      <c r="AC91" s="15">
        <v>34</v>
      </c>
      <c r="AE91" s="15">
        <v>84</v>
      </c>
      <c r="AF91" s="15">
        <f t="shared" si="63"/>
        <v>0</v>
      </c>
      <c r="AG91" s="15" t="str">
        <f t="shared" si="18"/>
        <v/>
      </c>
      <c r="AH91" s="15" t="str">
        <f t="shared" si="19"/>
        <v/>
      </c>
    </row>
    <row r="92" spans="12:34" x14ac:dyDescent="0.2">
      <c r="L92" s="28" t="str">
        <f t="shared" si="78"/>
        <v/>
      </c>
      <c r="M92" s="28" t="str">
        <f t="shared" si="79"/>
        <v/>
      </c>
      <c r="N92" s="15">
        <v>35</v>
      </c>
      <c r="O92" s="26" t="e">
        <f t="shared" si="80"/>
        <v>#VALUE!</v>
      </c>
      <c r="P92" s="21" t="str">
        <f t="shared" si="81"/>
        <v/>
      </c>
      <c r="Q92" s="21" t="str">
        <f t="shared" si="82"/>
        <v/>
      </c>
      <c r="R92" s="21" t="str">
        <f t="shared" si="70"/>
        <v/>
      </c>
      <c r="S92" s="21" t="str">
        <f t="shared" si="71"/>
        <v/>
      </c>
      <c r="T92" s="21" t="str">
        <f t="shared" si="72"/>
        <v/>
      </c>
      <c r="U92" s="21" t="str">
        <f t="shared" si="73"/>
        <v/>
      </c>
      <c r="V92" s="21" t="str">
        <f t="shared" si="74"/>
        <v/>
      </c>
      <c r="W92" s="21" t="str">
        <f t="shared" si="75"/>
        <v/>
      </c>
      <c r="X92" s="21" t="str">
        <f t="shared" si="76"/>
        <v/>
      </c>
      <c r="Y92" s="21" t="str">
        <f t="shared" si="77"/>
        <v/>
      </c>
      <c r="Z92" s="27" t="e">
        <f t="shared" si="61"/>
        <v>#VALUE!</v>
      </c>
      <c r="AA92" s="27" t="e">
        <f t="shared" si="62"/>
        <v>#VALUE!</v>
      </c>
      <c r="AB92" s="15" t="str">
        <f t="shared" si="83"/>
        <v/>
      </c>
      <c r="AC92" s="15">
        <v>35</v>
      </c>
      <c r="AE92" s="15">
        <v>85</v>
      </c>
      <c r="AF92" s="15">
        <f t="shared" si="63"/>
        <v>0</v>
      </c>
      <c r="AG92" s="15" t="str">
        <f t="shared" si="18"/>
        <v/>
      </c>
      <c r="AH92" s="15" t="str">
        <f t="shared" si="19"/>
        <v/>
      </c>
    </row>
    <row r="93" spans="12:34" x14ac:dyDescent="0.2">
      <c r="L93" s="28" t="str">
        <f t="shared" si="78"/>
        <v/>
      </c>
      <c r="M93" s="28" t="str">
        <f t="shared" si="79"/>
        <v/>
      </c>
      <c r="N93" s="15">
        <v>36</v>
      </c>
      <c r="O93" s="26" t="e">
        <f t="shared" si="80"/>
        <v>#VALUE!</v>
      </c>
      <c r="P93" s="21" t="str">
        <f t="shared" si="81"/>
        <v/>
      </c>
      <c r="Q93" s="21" t="str">
        <f t="shared" si="82"/>
        <v/>
      </c>
      <c r="R93" s="21" t="str">
        <f t="shared" si="70"/>
        <v/>
      </c>
      <c r="S93" s="21" t="str">
        <f t="shared" si="71"/>
        <v/>
      </c>
      <c r="T93" s="21" t="str">
        <f t="shared" si="72"/>
        <v/>
      </c>
      <c r="U93" s="21" t="str">
        <f t="shared" si="73"/>
        <v/>
      </c>
      <c r="V93" s="21" t="str">
        <f t="shared" si="74"/>
        <v/>
      </c>
      <c r="W93" s="21" t="str">
        <f t="shared" si="75"/>
        <v/>
      </c>
      <c r="X93" s="21" t="str">
        <f t="shared" si="76"/>
        <v/>
      </c>
      <c r="Y93" s="21" t="str">
        <f t="shared" si="77"/>
        <v/>
      </c>
      <c r="Z93" s="27" t="e">
        <f t="shared" si="61"/>
        <v>#VALUE!</v>
      </c>
      <c r="AA93" s="27" t="e">
        <f t="shared" si="62"/>
        <v>#VALUE!</v>
      </c>
      <c r="AB93" s="15" t="str">
        <f t="shared" si="83"/>
        <v/>
      </c>
      <c r="AC93" s="15">
        <v>36</v>
      </c>
      <c r="AE93" s="15">
        <v>86</v>
      </c>
      <c r="AF93" s="15">
        <f t="shared" si="63"/>
        <v>0</v>
      </c>
      <c r="AG93" s="15" t="str">
        <f t="shared" si="18"/>
        <v/>
      </c>
      <c r="AH93" s="15" t="str">
        <f t="shared" si="19"/>
        <v/>
      </c>
    </row>
    <row r="94" spans="12:34" x14ac:dyDescent="0.2">
      <c r="L94" s="28" t="str">
        <f t="shared" si="78"/>
        <v/>
      </c>
      <c r="M94" s="28" t="str">
        <f t="shared" si="79"/>
        <v/>
      </c>
      <c r="N94" s="15">
        <v>37</v>
      </c>
      <c r="O94" s="26" t="e">
        <f t="shared" si="80"/>
        <v>#VALUE!</v>
      </c>
      <c r="P94" s="21" t="str">
        <f t="shared" si="81"/>
        <v/>
      </c>
      <c r="Q94" s="21" t="str">
        <f t="shared" si="82"/>
        <v/>
      </c>
      <c r="R94" s="21" t="str">
        <f t="shared" si="70"/>
        <v/>
      </c>
      <c r="S94" s="21" t="str">
        <f t="shared" si="71"/>
        <v/>
      </c>
      <c r="T94" s="21" t="str">
        <f t="shared" si="72"/>
        <v/>
      </c>
      <c r="U94" s="21" t="str">
        <f t="shared" si="73"/>
        <v/>
      </c>
      <c r="V94" s="21" t="str">
        <f t="shared" si="74"/>
        <v/>
      </c>
      <c r="W94" s="21" t="str">
        <f t="shared" si="75"/>
        <v/>
      </c>
      <c r="X94" s="21" t="str">
        <f t="shared" si="76"/>
        <v/>
      </c>
      <c r="Y94" s="21" t="str">
        <f t="shared" si="77"/>
        <v/>
      </c>
      <c r="Z94" s="27" t="e">
        <f t="shared" si="61"/>
        <v>#VALUE!</v>
      </c>
      <c r="AA94" s="27" t="e">
        <f t="shared" si="62"/>
        <v>#VALUE!</v>
      </c>
      <c r="AB94" s="15" t="str">
        <f t="shared" si="83"/>
        <v/>
      </c>
      <c r="AC94" s="15">
        <v>37</v>
      </c>
      <c r="AE94" s="15">
        <v>87</v>
      </c>
      <c r="AF94" s="15">
        <f t="shared" si="63"/>
        <v>0</v>
      </c>
      <c r="AG94" s="15" t="str">
        <f t="shared" si="18"/>
        <v/>
      </c>
      <c r="AH94" s="15" t="str">
        <f t="shared" si="19"/>
        <v/>
      </c>
    </row>
    <row r="95" spans="12:34" x14ac:dyDescent="0.2">
      <c r="L95" s="28" t="str">
        <f t="shared" si="78"/>
        <v/>
      </c>
      <c r="M95" s="28" t="str">
        <f t="shared" si="79"/>
        <v/>
      </c>
      <c r="N95" s="15">
        <v>38</v>
      </c>
      <c r="O95" s="26" t="e">
        <f t="shared" si="80"/>
        <v>#VALUE!</v>
      </c>
      <c r="P95" s="21" t="str">
        <f t="shared" si="81"/>
        <v/>
      </c>
      <c r="Q95" s="21" t="str">
        <f t="shared" si="82"/>
        <v/>
      </c>
      <c r="R95" s="21" t="str">
        <f t="shared" si="70"/>
        <v/>
      </c>
      <c r="S95" s="21" t="str">
        <f t="shared" si="71"/>
        <v/>
      </c>
      <c r="T95" s="21" t="str">
        <f t="shared" si="72"/>
        <v/>
      </c>
      <c r="U95" s="21" t="str">
        <f t="shared" si="73"/>
        <v/>
      </c>
      <c r="V95" s="21" t="str">
        <f t="shared" si="74"/>
        <v/>
      </c>
      <c r="W95" s="21" t="str">
        <f t="shared" si="75"/>
        <v/>
      </c>
      <c r="X95" s="21" t="str">
        <f t="shared" si="76"/>
        <v/>
      </c>
      <c r="Y95" s="21" t="str">
        <f t="shared" si="77"/>
        <v/>
      </c>
      <c r="Z95" s="27" t="e">
        <f t="shared" si="61"/>
        <v>#VALUE!</v>
      </c>
      <c r="AA95" s="27" t="e">
        <f t="shared" si="62"/>
        <v>#VALUE!</v>
      </c>
      <c r="AB95" s="15" t="str">
        <f t="shared" si="83"/>
        <v/>
      </c>
      <c r="AC95" s="15">
        <v>38</v>
      </c>
      <c r="AE95" s="15">
        <v>88</v>
      </c>
      <c r="AF95" s="15">
        <f t="shared" si="63"/>
        <v>0</v>
      </c>
      <c r="AG95" s="15" t="str">
        <f t="shared" si="18"/>
        <v/>
      </c>
      <c r="AH95" s="15" t="str">
        <f t="shared" si="19"/>
        <v/>
      </c>
    </row>
    <row r="96" spans="12:34" x14ac:dyDescent="0.2">
      <c r="L96" s="28" t="str">
        <f t="shared" si="78"/>
        <v/>
      </c>
      <c r="M96" s="28" t="str">
        <f t="shared" si="79"/>
        <v/>
      </c>
      <c r="N96" s="15">
        <v>39</v>
      </c>
      <c r="O96" s="26" t="e">
        <f t="shared" si="80"/>
        <v>#VALUE!</v>
      </c>
      <c r="P96" s="21" t="str">
        <f t="shared" si="81"/>
        <v/>
      </c>
      <c r="Q96" s="21" t="str">
        <f t="shared" si="82"/>
        <v/>
      </c>
      <c r="R96" s="21" t="str">
        <f t="shared" si="70"/>
        <v/>
      </c>
      <c r="S96" s="21" t="str">
        <f t="shared" si="71"/>
        <v/>
      </c>
      <c r="T96" s="21" t="str">
        <f t="shared" si="72"/>
        <v/>
      </c>
      <c r="U96" s="21" t="str">
        <f t="shared" si="73"/>
        <v/>
      </c>
      <c r="V96" s="21" t="str">
        <f t="shared" si="74"/>
        <v/>
      </c>
      <c r="W96" s="21" t="str">
        <f t="shared" si="75"/>
        <v/>
      </c>
      <c r="X96" s="21" t="str">
        <f t="shared" si="76"/>
        <v/>
      </c>
      <c r="Y96" s="21" t="str">
        <f t="shared" si="77"/>
        <v/>
      </c>
      <c r="Z96" s="27" t="e">
        <f t="shared" si="61"/>
        <v>#VALUE!</v>
      </c>
      <c r="AA96" s="27" t="e">
        <f t="shared" si="62"/>
        <v>#VALUE!</v>
      </c>
      <c r="AB96" s="15" t="str">
        <f t="shared" si="83"/>
        <v/>
      </c>
      <c r="AC96" s="15">
        <v>39</v>
      </c>
      <c r="AE96" s="15">
        <v>89</v>
      </c>
      <c r="AF96" s="15">
        <f t="shared" si="63"/>
        <v>0</v>
      </c>
      <c r="AG96" s="15" t="str">
        <f t="shared" si="18"/>
        <v/>
      </c>
      <c r="AH96" s="15" t="str">
        <f t="shared" si="19"/>
        <v/>
      </c>
    </row>
    <row r="97" spans="12:34" x14ac:dyDescent="0.2">
      <c r="L97" s="28" t="str">
        <f t="shared" si="78"/>
        <v/>
      </c>
      <c r="M97" s="28" t="str">
        <f t="shared" si="79"/>
        <v/>
      </c>
      <c r="N97" s="15">
        <v>40</v>
      </c>
      <c r="O97" s="26" t="e">
        <f t="shared" si="80"/>
        <v>#VALUE!</v>
      </c>
      <c r="P97" s="21" t="str">
        <f t="shared" si="81"/>
        <v/>
      </c>
      <c r="Q97" s="21" t="str">
        <f t="shared" si="82"/>
        <v/>
      </c>
      <c r="R97" s="21" t="str">
        <f t="shared" si="70"/>
        <v/>
      </c>
      <c r="S97" s="21" t="str">
        <f t="shared" si="71"/>
        <v/>
      </c>
      <c r="T97" s="21" t="str">
        <f t="shared" si="72"/>
        <v/>
      </c>
      <c r="U97" s="21" t="str">
        <f t="shared" si="73"/>
        <v/>
      </c>
      <c r="V97" s="21" t="str">
        <f t="shared" si="74"/>
        <v/>
      </c>
      <c r="W97" s="21" t="str">
        <f t="shared" si="75"/>
        <v/>
      </c>
      <c r="X97" s="21" t="str">
        <f t="shared" si="76"/>
        <v/>
      </c>
      <c r="Y97" s="21" t="str">
        <f t="shared" si="77"/>
        <v/>
      </c>
      <c r="Z97" s="27" t="e">
        <f t="shared" si="61"/>
        <v>#VALUE!</v>
      </c>
      <c r="AA97" s="27" t="e">
        <f t="shared" si="62"/>
        <v>#VALUE!</v>
      </c>
      <c r="AB97" s="15" t="str">
        <f t="shared" si="83"/>
        <v/>
      </c>
      <c r="AC97" s="15">
        <v>40</v>
      </c>
      <c r="AE97" s="15">
        <v>90</v>
      </c>
      <c r="AF97" s="15">
        <f t="shared" si="63"/>
        <v>0</v>
      </c>
      <c r="AG97" s="15" t="str">
        <f t="shared" si="18"/>
        <v/>
      </c>
      <c r="AH97" s="15" t="str">
        <f t="shared" si="19"/>
        <v/>
      </c>
    </row>
    <row r="98" spans="12:34" x14ac:dyDescent="0.2">
      <c r="L98" s="28" t="str">
        <f t="shared" si="78"/>
        <v/>
      </c>
      <c r="M98" s="28" t="str">
        <f t="shared" si="79"/>
        <v/>
      </c>
      <c r="N98" s="15">
        <v>41</v>
      </c>
      <c r="O98" s="26" t="e">
        <f t="shared" si="80"/>
        <v>#VALUE!</v>
      </c>
      <c r="P98" s="21" t="str">
        <f t="shared" si="81"/>
        <v/>
      </c>
      <c r="Q98" s="21" t="str">
        <f t="shared" si="82"/>
        <v/>
      </c>
      <c r="R98" s="21" t="str">
        <f t="shared" si="70"/>
        <v/>
      </c>
      <c r="S98" s="21" t="str">
        <f t="shared" si="71"/>
        <v/>
      </c>
      <c r="T98" s="21" t="str">
        <f t="shared" si="72"/>
        <v/>
      </c>
      <c r="U98" s="21" t="str">
        <f t="shared" si="73"/>
        <v/>
      </c>
      <c r="V98" s="21" t="str">
        <f t="shared" si="74"/>
        <v/>
      </c>
      <c r="W98" s="21" t="str">
        <f t="shared" si="75"/>
        <v/>
      </c>
      <c r="X98" s="21" t="str">
        <f t="shared" si="76"/>
        <v/>
      </c>
      <c r="Y98" s="21" t="str">
        <f t="shared" si="77"/>
        <v/>
      </c>
      <c r="Z98" s="27" t="e">
        <f t="shared" si="61"/>
        <v>#VALUE!</v>
      </c>
      <c r="AA98" s="27" t="e">
        <f t="shared" si="62"/>
        <v>#VALUE!</v>
      </c>
      <c r="AB98" s="15" t="str">
        <f t="shared" si="83"/>
        <v/>
      </c>
      <c r="AC98" s="15">
        <v>41</v>
      </c>
      <c r="AE98" s="15">
        <v>91</v>
      </c>
      <c r="AF98" s="15">
        <f t="shared" si="63"/>
        <v>0</v>
      </c>
      <c r="AG98" s="15" t="str">
        <f t="shared" si="18"/>
        <v/>
      </c>
      <c r="AH98" s="15" t="str">
        <f t="shared" si="19"/>
        <v/>
      </c>
    </row>
    <row r="99" spans="12:34" x14ac:dyDescent="0.2">
      <c r="L99" s="28" t="str">
        <f t="shared" si="78"/>
        <v/>
      </c>
      <c r="M99" s="28" t="str">
        <f t="shared" si="79"/>
        <v/>
      </c>
      <c r="N99" s="15">
        <v>42</v>
      </c>
      <c r="O99" s="26" t="e">
        <f t="shared" si="80"/>
        <v>#VALUE!</v>
      </c>
      <c r="P99" s="21" t="str">
        <f t="shared" si="81"/>
        <v/>
      </c>
      <c r="Q99" s="21" t="str">
        <f t="shared" si="82"/>
        <v/>
      </c>
      <c r="R99" s="21" t="str">
        <f t="shared" si="70"/>
        <v/>
      </c>
      <c r="S99" s="21" t="str">
        <f t="shared" si="71"/>
        <v/>
      </c>
      <c r="T99" s="21" t="str">
        <f t="shared" si="72"/>
        <v/>
      </c>
      <c r="U99" s="21" t="str">
        <f t="shared" si="73"/>
        <v/>
      </c>
      <c r="V99" s="21" t="str">
        <f t="shared" si="74"/>
        <v/>
      </c>
      <c r="W99" s="21" t="str">
        <f t="shared" si="75"/>
        <v/>
      </c>
      <c r="X99" s="21" t="str">
        <f t="shared" si="76"/>
        <v/>
      </c>
      <c r="Y99" s="21" t="str">
        <f t="shared" si="77"/>
        <v/>
      </c>
      <c r="Z99" s="27" t="e">
        <f t="shared" si="61"/>
        <v>#VALUE!</v>
      </c>
      <c r="AA99" s="27" t="e">
        <f t="shared" si="62"/>
        <v>#VALUE!</v>
      </c>
      <c r="AB99" s="15" t="str">
        <f t="shared" si="83"/>
        <v/>
      </c>
      <c r="AC99" s="15">
        <v>42</v>
      </c>
      <c r="AE99" s="15">
        <v>92</v>
      </c>
      <c r="AF99" s="15">
        <f t="shared" si="63"/>
        <v>0</v>
      </c>
      <c r="AG99" s="15" t="str">
        <f t="shared" si="18"/>
        <v/>
      </c>
      <c r="AH99" s="15" t="str">
        <f t="shared" si="19"/>
        <v/>
      </c>
    </row>
    <row r="100" spans="12:34" x14ac:dyDescent="0.2">
      <c r="L100" s="28" t="str">
        <f t="shared" si="78"/>
        <v/>
      </c>
      <c r="M100" s="28" t="str">
        <f t="shared" si="79"/>
        <v/>
      </c>
      <c r="N100" s="15">
        <v>43</v>
      </c>
      <c r="O100" s="26" t="e">
        <f t="shared" si="80"/>
        <v>#VALUE!</v>
      </c>
      <c r="P100" s="21" t="str">
        <f t="shared" si="81"/>
        <v/>
      </c>
      <c r="Q100" s="21" t="str">
        <f t="shared" si="82"/>
        <v/>
      </c>
      <c r="R100" s="21" t="str">
        <f t="shared" si="70"/>
        <v/>
      </c>
      <c r="S100" s="21" t="str">
        <f t="shared" si="71"/>
        <v/>
      </c>
      <c r="T100" s="21" t="str">
        <f t="shared" si="72"/>
        <v/>
      </c>
      <c r="U100" s="21" t="str">
        <f t="shared" si="73"/>
        <v/>
      </c>
      <c r="V100" s="21" t="str">
        <f t="shared" si="74"/>
        <v/>
      </c>
      <c r="W100" s="21" t="str">
        <f t="shared" si="75"/>
        <v/>
      </c>
      <c r="X100" s="21" t="str">
        <f t="shared" si="76"/>
        <v/>
      </c>
      <c r="Y100" s="21" t="str">
        <f t="shared" si="77"/>
        <v/>
      </c>
      <c r="Z100" s="27" t="e">
        <f t="shared" si="61"/>
        <v>#VALUE!</v>
      </c>
      <c r="AA100" s="27" t="e">
        <f t="shared" si="62"/>
        <v>#VALUE!</v>
      </c>
      <c r="AB100" s="15" t="str">
        <f t="shared" si="83"/>
        <v/>
      </c>
      <c r="AC100" s="15">
        <v>43</v>
      </c>
      <c r="AE100" s="15">
        <v>93</v>
      </c>
      <c r="AF100" s="15">
        <f t="shared" si="63"/>
        <v>0</v>
      </c>
      <c r="AG100" s="15" t="str">
        <f t="shared" si="18"/>
        <v/>
      </c>
      <c r="AH100" s="15" t="str">
        <f t="shared" si="19"/>
        <v/>
      </c>
    </row>
    <row r="101" spans="12:34" x14ac:dyDescent="0.2">
      <c r="L101" s="28" t="str">
        <f t="shared" si="78"/>
        <v/>
      </c>
      <c r="M101" s="28" t="str">
        <f t="shared" si="79"/>
        <v/>
      </c>
      <c r="N101" s="15">
        <v>44</v>
      </c>
      <c r="O101" s="26" t="e">
        <f t="shared" si="80"/>
        <v>#VALUE!</v>
      </c>
      <c r="P101" s="21" t="str">
        <f t="shared" si="81"/>
        <v/>
      </c>
      <c r="Q101" s="21" t="str">
        <f t="shared" si="82"/>
        <v/>
      </c>
      <c r="R101" s="21" t="str">
        <f t="shared" si="70"/>
        <v/>
      </c>
      <c r="S101" s="21" t="str">
        <f t="shared" si="71"/>
        <v/>
      </c>
      <c r="T101" s="21" t="str">
        <f t="shared" si="72"/>
        <v/>
      </c>
      <c r="U101" s="21" t="str">
        <f t="shared" si="73"/>
        <v/>
      </c>
      <c r="V101" s="21" t="str">
        <f t="shared" si="74"/>
        <v/>
      </c>
      <c r="W101" s="21" t="str">
        <f t="shared" si="75"/>
        <v/>
      </c>
      <c r="X101" s="21" t="str">
        <f t="shared" si="76"/>
        <v/>
      </c>
      <c r="Y101" s="21" t="str">
        <f t="shared" si="77"/>
        <v/>
      </c>
      <c r="Z101" s="27" t="e">
        <f t="shared" si="61"/>
        <v>#VALUE!</v>
      </c>
      <c r="AA101" s="27" t="e">
        <f t="shared" si="62"/>
        <v>#VALUE!</v>
      </c>
      <c r="AB101" s="15" t="str">
        <f t="shared" si="83"/>
        <v/>
      </c>
      <c r="AC101" s="15">
        <v>44</v>
      </c>
      <c r="AE101" s="15">
        <v>94</v>
      </c>
      <c r="AF101" s="15">
        <f t="shared" si="63"/>
        <v>0</v>
      </c>
      <c r="AG101" s="15" t="str">
        <f t="shared" si="18"/>
        <v/>
      </c>
      <c r="AH101" s="15" t="str">
        <f t="shared" si="19"/>
        <v/>
      </c>
    </row>
    <row r="102" spans="12:34" x14ac:dyDescent="0.2">
      <c r="L102" s="28" t="str">
        <f t="shared" si="78"/>
        <v/>
      </c>
      <c r="M102" s="28" t="str">
        <f t="shared" si="79"/>
        <v/>
      </c>
      <c r="N102" s="15">
        <v>45</v>
      </c>
      <c r="O102" s="26" t="e">
        <f t="shared" si="80"/>
        <v>#VALUE!</v>
      </c>
      <c r="P102" s="21" t="str">
        <f t="shared" si="81"/>
        <v/>
      </c>
      <c r="Q102" s="21" t="str">
        <f t="shared" si="82"/>
        <v/>
      </c>
      <c r="R102" s="21" t="str">
        <f t="shared" si="70"/>
        <v/>
      </c>
      <c r="S102" s="21" t="str">
        <f t="shared" si="71"/>
        <v/>
      </c>
      <c r="T102" s="21" t="str">
        <f t="shared" si="72"/>
        <v/>
      </c>
      <c r="U102" s="21" t="str">
        <f t="shared" si="73"/>
        <v/>
      </c>
      <c r="V102" s="21" t="str">
        <f t="shared" si="74"/>
        <v/>
      </c>
      <c r="W102" s="21" t="str">
        <f t="shared" si="75"/>
        <v/>
      </c>
      <c r="X102" s="21" t="str">
        <f t="shared" si="76"/>
        <v/>
      </c>
      <c r="Y102" s="21" t="str">
        <f t="shared" si="77"/>
        <v/>
      </c>
      <c r="Z102" s="27" t="e">
        <f t="shared" si="61"/>
        <v>#VALUE!</v>
      </c>
      <c r="AA102" s="27" t="e">
        <f t="shared" si="62"/>
        <v>#VALUE!</v>
      </c>
      <c r="AB102" s="15" t="str">
        <f t="shared" si="83"/>
        <v/>
      </c>
      <c r="AC102" s="15">
        <v>45</v>
      </c>
      <c r="AE102" s="15">
        <v>95</v>
      </c>
      <c r="AF102" s="15">
        <f t="shared" si="63"/>
        <v>0</v>
      </c>
      <c r="AG102" s="15" t="str">
        <f t="shared" si="18"/>
        <v/>
      </c>
      <c r="AH102" s="15" t="str">
        <f t="shared" si="19"/>
        <v/>
      </c>
    </row>
    <row r="103" spans="12:34" x14ac:dyDescent="0.2">
      <c r="L103" s="28" t="str">
        <f t="shared" si="78"/>
        <v/>
      </c>
      <c r="M103" s="28" t="str">
        <f t="shared" si="79"/>
        <v/>
      </c>
      <c r="N103" s="15">
        <v>46</v>
      </c>
      <c r="O103" s="26" t="e">
        <f t="shared" si="80"/>
        <v>#VALUE!</v>
      </c>
      <c r="P103" s="21" t="str">
        <f t="shared" si="81"/>
        <v/>
      </c>
      <c r="Q103" s="21" t="str">
        <f t="shared" si="82"/>
        <v/>
      </c>
      <c r="R103" s="21" t="str">
        <f t="shared" si="70"/>
        <v/>
      </c>
      <c r="S103" s="21" t="str">
        <f t="shared" si="71"/>
        <v/>
      </c>
      <c r="T103" s="21" t="str">
        <f t="shared" si="72"/>
        <v/>
      </c>
      <c r="U103" s="21" t="str">
        <f t="shared" si="73"/>
        <v/>
      </c>
      <c r="V103" s="21" t="str">
        <f t="shared" si="74"/>
        <v/>
      </c>
      <c r="W103" s="21" t="str">
        <f t="shared" si="75"/>
        <v/>
      </c>
      <c r="X103" s="21" t="str">
        <f t="shared" si="76"/>
        <v/>
      </c>
      <c r="Y103" s="21" t="str">
        <f t="shared" si="77"/>
        <v/>
      </c>
      <c r="Z103" s="27" t="e">
        <f t="shared" si="61"/>
        <v>#VALUE!</v>
      </c>
      <c r="AA103" s="27" t="e">
        <f t="shared" si="62"/>
        <v>#VALUE!</v>
      </c>
      <c r="AB103" s="15" t="str">
        <f t="shared" si="83"/>
        <v/>
      </c>
      <c r="AC103" s="15">
        <v>46</v>
      </c>
      <c r="AE103" s="15">
        <v>96</v>
      </c>
      <c r="AF103" s="15">
        <f t="shared" si="63"/>
        <v>0</v>
      </c>
      <c r="AG103" s="15" t="str">
        <f t="shared" si="18"/>
        <v/>
      </c>
      <c r="AH103" s="15" t="str">
        <f t="shared" si="19"/>
        <v/>
      </c>
    </row>
    <row r="104" spans="12:34" x14ac:dyDescent="0.2">
      <c r="L104" s="28" t="str">
        <f t="shared" si="78"/>
        <v/>
      </c>
      <c r="M104" s="28" t="str">
        <f t="shared" si="79"/>
        <v/>
      </c>
      <c r="N104" s="15">
        <v>47</v>
      </c>
      <c r="O104" s="26" t="e">
        <f t="shared" si="80"/>
        <v>#VALUE!</v>
      </c>
      <c r="P104" s="21" t="str">
        <f t="shared" si="81"/>
        <v/>
      </c>
      <c r="Q104" s="21" t="str">
        <f t="shared" si="82"/>
        <v/>
      </c>
      <c r="R104" s="21" t="str">
        <f t="shared" si="70"/>
        <v/>
      </c>
      <c r="S104" s="21" t="str">
        <f t="shared" si="71"/>
        <v/>
      </c>
      <c r="T104" s="21" t="str">
        <f t="shared" si="72"/>
        <v/>
      </c>
      <c r="U104" s="21" t="str">
        <f t="shared" si="73"/>
        <v/>
      </c>
      <c r="V104" s="21" t="str">
        <f t="shared" si="74"/>
        <v/>
      </c>
      <c r="W104" s="21" t="str">
        <f t="shared" si="75"/>
        <v/>
      </c>
      <c r="X104" s="21" t="str">
        <f t="shared" si="76"/>
        <v/>
      </c>
      <c r="Y104" s="21" t="str">
        <f t="shared" si="77"/>
        <v/>
      </c>
      <c r="Z104" s="27" t="e">
        <f t="shared" si="61"/>
        <v>#VALUE!</v>
      </c>
      <c r="AA104" s="27" t="e">
        <f t="shared" si="62"/>
        <v>#VALUE!</v>
      </c>
      <c r="AB104" s="15" t="str">
        <f t="shared" si="83"/>
        <v/>
      </c>
      <c r="AC104" s="15">
        <v>47</v>
      </c>
      <c r="AE104" s="15">
        <v>97</v>
      </c>
      <c r="AF104" s="15">
        <f t="shared" si="63"/>
        <v>0</v>
      </c>
      <c r="AG104" s="15" t="str">
        <f t="shared" si="18"/>
        <v/>
      </c>
      <c r="AH104" s="15" t="str">
        <f t="shared" si="19"/>
        <v/>
      </c>
    </row>
    <row r="105" spans="12:34" x14ac:dyDescent="0.2">
      <c r="L105" s="28" t="str">
        <f t="shared" si="78"/>
        <v/>
      </c>
      <c r="M105" s="28" t="str">
        <f t="shared" si="79"/>
        <v/>
      </c>
      <c r="N105" s="15">
        <v>48</v>
      </c>
      <c r="O105" s="26" t="e">
        <f t="shared" si="80"/>
        <v>#VALUE!</v>
      </c>
      <c r="P105" s="21" t="str">
        <f t="shared" si="81"/>
        <v/>
      </c>
      <c r="Q105" s="21" t="str">
        <f t="shared" si="82"/>
        <v/>
      </c>
      <c r="R105" s="21" t="str">
        <f t="shared" si="70"/>
        <v/>
      </c>
      <c r="S105" s="21" t="str">
        <f t="shared" si="71"/>
        <v/>
      </c>
      <c r="T105" s="21" t="str">
        <f t="shared" si="72"/>
        <v/>
      </c>
      <c r="U105" s="21" t="str">
        <f t="shared" si="73"/>
        <v/>
      </c>
      <c r="V105" s="21" t="str">
        <f t="shared" si="74"/>
        <v/>
      </c>
      <c r="W105" s="21" t="str">
        <f t="shared" si="75"/>
        <v/>
      </c>
      <c r="X105" s="21" t="str">
        <f t="shared" si="76"/>
        <v/>
      </c>
      <c r="Y105" s="21" t="str">
        <f t="shared" si="77"/>
        <v/>
      </c>
      <c r="Z105" s="27" t="e">
        <f t="shared" si="61"/>
        <v>#VALUE!</v>
      </c>
      <c r="AA105" s="27" t="e">
        <f t="shared" si="62"/>
        <v>#VALUE!</v>
      </c>
      <c r="AB105" s="15" t="str">
        <f t="shared" si="83"/>
        <v/>
      </c>
      <c r="AC105" s="15">
        <v>48</v>
      </c>
      <c r="AE105" s="15">
        <v>98</v>
      </c>
      <c r="AF105" s="15">
        <f t="shared" si="63"/>
        <v>0</v>
      </c>
      <c r="AG105" s="15" t="str">
        <f t="shared" si="18"/>
        <v/>
      </c>
      <c r="AH105" s="15" t="str">
        <f t="shared" si="19"/>
        <v/>
      </c>
    </row>
    <row r="106" spans="12:34" x14ac:dyDescent="0.2">
      <c r="L106" s="28" t="str">
        <f t="shared" si="78"/>
        <v/>
      </c>
      <c r="M106" s="28" t="str">
        <f t="shared" si="79"/>
        <v/>
      </c>
      <c r="N106" s="15">
        <v>49</v>
      </c>
      <c r="O106" s="26" t="e">
        <f t="shared" si="80"/>
        <v>#VALUE!</v>
      </c>
      <c r="P106" s="21" t="str">
        <f t="shared" si="81"/>
        <v/>
      </c>
      <c r="Q106" s="21" t="str">
        <f t="shared" si="82"/>
        <v/>
      </c>
      <c r="R106" s="21" t="str">
        <f t="shared" si="70"/>
        <v/>
      </c>
      <c r="S106" s="21" t="str">
        <f t="shared" si="71"/>
        <v/>
      </c>
      <c r="T106" s="21" t="str">
        <f t="shared" si="72"/>
        <v/>
      </c>
      <c r="U106" s="21" t="str">
        <f t="shared" si="73"/>
        <v/>
      </c>
      <c r="V106" s="21" t="str">
        <f t="shared" si="74"/>
        <v/>
      </c>
      <c r="W106" s="21" t="str">
        <f t="shared" si="75"/>
        <v/>
      </c>
      <c r="X106" s="21" t="str">
        <f t="shared" si="76"/>
        <v/>
      </c>
      <c r="Y106" s="21" t="str">
        <f t="shared" si="77"/>
        <v/>
      </c>
      <c r="Z106" s="27" t="e">
        <f t="shared" si="61"/>
        <v>#VALUE!</v>
      </c>
      <c r="AA106" s="27" t="e">
        <f t="shared" si="62"/>
        <v>#VALUE!</v>
      </c>
      <c r="AB106" s="15" t="str">
        <f t="shared" si="83"/>
        <v/>
      </c>
      <c r="AC106" s="15">
        <v>49</v>
      </c>
      <c r="AE106" s="15">
        <v>99</v>
      </c>
      <c r="AF106" s="15">
        <f t="shared" si="63"/>
        <v>0</v>
      </c>
      <c r="AG106" s="15" t="str">
        <f t="shared" si="18"/>
        <v/>
      </c>
      <c r="AH106" s="15" t="str">
        <f t="shared" si="19"/>
        <v/>
      </c>
    </row>
    <row r="107" spans="12:34" x14ac:dyDescent="0.2">
      <c r="L107" s="28" t="str">
        <f t="shared" si="78"/>
        <v/>
      </c>
      <c r="M107" s="28" t="str">
        <f t="shared" si="79"/>
        <v/>
      </c>
      <c r="N107" s="15">
        <v>50</v>
      </c>
      <c r="O107" s="26" t="e">
        <f t="shared" si="80"/>
        <v>#VALUE!</v>
      </c>
      <c r="P107" s="21" t="str">
        <f t="shared" si="81"/>
        <v/>
      </c>
      <c r="Q107" s="21" t="str">
        <f t="shared" si="82"/>
        <v/>
      </c>
      <c r="R107" s="21" t="str">
        <f t="shared" si="70"/>
        <v/>
      </c>
      <c r="S107" s="21" t="str">
        <f t="shared" si="71"/>
        <v/>
      </c>
      <c r="T107" s="21" t="str">
        <f t="shared" si="72"/>
        <v/>
      </c>
      <c r="U107" s="21" t="str">
        <f t="shared" si="73"/>
        <v/>
      </c>
      <c r="V107" s="21" t="str">
        <f t="shared" si="74"/>
        <v/>
      </c>
      <c r="W107" s="21" t="str">
        <f t="shared" si="75"/>
        <v/>
      </c>
      <c r="X107" s="21" t="str">
        <f t="shared" si="76"/>
        <v/>
      </c>
      <c r="Y107" s="21" t="str">
        <f t="shared" si="77"/>
        <v/>
      </c>
      <c r="Z107" s="27" t="e">
        <f t="shared" si="61"/>
        <v>#VALUE!</v>
      </c>
      <c r="AA107" s="27" t="e">
        <f t="shared" si="62"/>
        <v>#VALUE!</v>
      </c>
      <c r="AB107" s="15" t="str">
        <f t="shared" si="83"/>
        <v/>
      </c>
      <c r="AC107" s="15">
        <v>50</v>
      </c>
      <c r="AE107" s="15">
        <v>100</v>
      </c>
      <c r="AF107" s="15">
        <f t="shared" si="63"/>
        <v>0</v>
      </c>
      <c r="AG107" s="15" t="str">
        <f t="shared" si="18"/>
        <v/>
      </c>
      <c r="AH107" s="15" t="str">
        <f t="shared" si="19"/>
        <v/>
      </c>
    </row>
    <row r="108" spans="12:34" x14ac:dyDescent="0.2">
      <c r="L108" s="25">
        <f>IF(D8&lt;&gt;0,D8,"")</f>
        <v>12</v>
      </c>
      <c r="M108" s="28" t="str">
        <f>IF(D8&lt;&gt;0,"x3","")</f>
        <v>x3</v>
      </c>
      <c r="N108" s="15">
        <v>1</v>
      </c>
      <c r="O108" s="26">
        <f t="shared" ref="O108:O113" si="84">Z108+(AA108-1)/2</f>
        <v>16</v>
      </c>
      <c r="P108" s="21" t="str">
        <f t="shared" ref="P108:P114" si="85">IF(M108="x1",O108,"")</f>
        <v/>
      </c>
      <c r="Q108" s="21" t="str">
        <f t="shared" ref="Q108:Q114" si="86">IF(M108="x2",O108,"")</f>
        <v/>
      </c>
      <c r="R108" s="21">
        <f t="shared" si="70"/>
        <v>16</v>
      </c>
      <c r="S108" s="21" t="str">
        <f t="shared" si="71"/>
        <v/>
      </c>
      <c r="T108" s="21" t="str">
        <f t="shared" si="72"/>
        <v/>
      </c>
      <c r="U108" s="21" t="str">
        <f t="shared" si="73"/>
        <v/>
      </c>
      <c r="V108" s="21" t="str">
        <f t="shared" si="74"/>
        <v/>
      </c>
      <c r="W108" s="21" t="str">
        <f t="shared" si="75"/>
        <v/>
      </c>
      <c r="X108" s="21" t="str">
        <f t="shared" si="76"/>
        <v/>
      </c>
      <c r="Y108" s="21" t="str">
        <f t="shared" si="77"/>
        <v/>
      </c>
      <c r="Z108" s="27">
        <f t="shared" si="61"/>
        <v>16</v>
      </c>
      <c r="AA108" s="27">
        <f t="shared" si="62"/>
        <v>1</v>
      </c>
      <c r="AB108" s="15" t="str">
        <f>IF(M108=0,"",M108)</f>
        <v>x3</v>
      </c>
      <c r="AC108" s="15">
        <v>1</v>
      </c>
      <c r="AE108" s="15">
        <v>101</v>
      </c>
      <c r="AF108" s="15">
        <f t="shared" si="63"/>
        <v>0</v>
      </c>
      <c r="AG108" s="15" t="str">
        <f t="shared" si="18"/>
        <v/>
      </c>
      <c r="AH108" s="15" t="str">
        <f t="shared" si="19"/>
        <v/>
      </c>
    </row>
    <row r="109" spans="12:34" x14ac:dyDescent="0.2">
      <c r="L109" s="25">
        <f t="shared" ref="L109:L124" si="87">IF(D9&lt;&gt;0,D9,"")</f>
        <v>9</v>
      </c>
      <c r="M109" s="28" t="str">
        <f t="shared" ref="M109:M124" si="88">IF(D9&lt;&gt;0,"x3","")</f>
        <v>x3</v>
      </c>
      <c r="N109" s="15">
        <v>2</v>
      </c>
      <c r="O109" s="26">
        <f t="shared" si="84"/>
        <v>13.5</v>
      </c>
      <c r="P109" s="21" t="str">
        <f t="shared" si="85"/>
        <v/>
      </c>
      <c r="Q109" s="21" t="str">
        <f t="shared" si="86"/>
        <v/>
      </c>
      <c r="R109" s="21">
        <f t="shared" si="70"/>
        <v>13.5</v>
      </c>
      <c r="S109" s="21" t="str">
        <f t="shared" si="71"/>
        <v/>
      </c>
      <c r="T109" s="21" t="str">
        <f t="shared" si="72"/>
        <v/>
      </c>
      <c r="U109" s="21" t="str">
        <f t="shared" si="73"/>
        <v/>
      </c>
      <c r="V109" s="21" t="str">
        <f t="shared" si="74"/>
        <v/>
      </c>
      <c r="W109" s="21" t="str">
        <f t="shared" si="75"/>
        <v/>
      </c>
      <c r="X109" s="21" t="str">
        <f t="shared" si="76"/>
        <v/>
      </c>
      <c r="Y109" s="21" t="str">
        <f t="shared" si="77"/>
        <v/>
      </c>
      <c r="Z109" s="27">
        <f t="shared" si="61"/>
        <v>13</v>
      </c>
      <c r="AA109" s="27">
        <f t="shared" si="62"/>
        <v>2</v>
      </c>
      <c r="AB109" s="15" t="str">
        <f>IF(M109=0,"",M109)</f>
        <v>x3</v>
      </c>
      <c r="AC109" s="15">
        <v>2</v>
      </c>
      <c r="AE109" s="15">
        <v>102</v>
      </c>
      <c r="AF109" s="15">
        <f t="shared" si="63"/>
        <v>0</v>
      </c>
      <c r="AG109" s="15" t="str">
        <f t="shared" si="18"/>
        <v/>
      </c>
      <c r="AH109" s="15" t="str">
        <f t="shared" si="19"/>
        <v/>
      </c>
    </row>
    <row r="110" spans="12:34" x14ac:dyDescent="0.2">
      <c r="L110" s="25">
        <f t="shared" si="87"/>
        <v>7</v>
      </c>
      <c r="M110" s="28" t="str">
        <f t="shared" si="88"/>
        <v>x3</v>
      </c>
      <c r="N110" s="15">
        <v>3</v>
      </c>
      <c r="O110" s="26">
        <f t="shared" si="84"/>
        <v>9</v>
      </c>
      <c r="P110" s="21" t="str">
        <f t="shared" si="85"/>
        <v/>
      </c>
      <c r="Q110" s="21" t="str">
        <f t="shared" si="86"/>
        <v/>
      </c>
      <c r="R110" s="21">
        <f t="shared" si="70"/>
        <v>9</v>
      </c>
      <c r="S110" s="21" t="str">
        <f t="shared" si="71"/>
        <v/>
      </c>
      <c r="T110" s="21" t="str">
        <f t="shared" si="72"/>
        <v/>
      </c>
      <c r="U110" s="21" t="str">
        <f t="shared" si="73"/>
        <v/>
      </c>
      <c r="V110" s="21" t="str">
        <f t="shared" si="74"/>
        <v/>
      </c>
      <c r="W110" s="21" t="str">
        <f t="shared" si="75"/>
        <v/>
      </c>
      <c r="X110" s="21" t="str">
        <f t="shared" si="76"/>
        <v/>
      </c>
      <c r="Y110" s="21" t="str">
        <f t="shared" si="77"/>
        <v/>
      </c>
      <c r="Z110" s="27">
        <f t="shared" si="61"/>
        <v>8</v>
      </c>
      <c r="AA110" s="27">
        <f t="shared" si="62"/>
        <v>3</v>
      </c>
      <c r="AB110" s="15" t="str">
        <f>IF(M110=0,"",M110)</f>
        <v>x3</v>
      </c>
      <c r="AC110" s="15">
        <v>3</v>
      </c>
      <c r="AE110" s="15">
        <v>103</v>
      </c>
      <c r="AF110" s="15">
        <f t="shared" si="63"/>
        <v>0</v>
      </c>
      <c r="AG110" s="15" t="str">
        <f t="shared" si="18"/>
        <v/>
      </c>
      <c r="AH110" s="15" t="str">
        <f t="shared" si="19"/>
        <v/>
      </c>
    </row>
    <row r="111" spans="12:34" x14ac:dyDescent="0.2">
      <c r="L111" s="25">
        <f t="shared" si="87"/>
        <v>11</v>
      </c>
      <c r="M111" s="28" t="str">
        <f t="shared" si="88"/>
        <v>x3</v>
      </c>
      <c r="N111" s="15">
        <v>4</v>
      </c>
      <c r="O111" s="26">
        <f t="shared" si="84"/>
        <v>15</v>
      </c>
      <c r="P111" s="21" t="str">
        <f t="shared" si="85"/>
        <v/>
      </c>
      <c r="Q111" s="21" t="str">
        <f t="shared" si="86"/>
        <v/>
      </c>
      <c r="R111" s="21">
        <f t="shared" si="70"/>
        <v>15</v>
      </c>
      <c r="S111" s="21" t="str">
        <f t="shared" si="71"/>
        <v/>
      </c>
      <c r="T111" s="21" t="str">
        <f t="shared" si="72"/>
        <v/>
      </c>
      <c r="U111" s="21" t="str">
        <f t="shared" si="73"/>
        <v/>
      </c>
      <c r="V111" s="21" t="str">
        <f t="shared" si="74"/>
        <v/>
      </c>
      <c r="W111" s="21" t="str">
        <f t="shared" si="75"/>
        <v/>
      </c>
      <c r="X111" s="21" t="str">
        <f t="shared" si="76"/>
        <v/>
      </c>
      <c r="Y111" s="21" t="str">
        <f t="shared" si="77"/>
        <v/>
      </c>
      <c r="Z111" s="27">
        <f t="shared" si="61"/>
        <v>15</v>
      </c>
      <c r="AA111" s="27">
        <f t="shared" si="62"/>
        <v>1</v>
      </c>
      <c r="AB111" s="15" t="str">
        <f t="shared" ref="AB111:AB126" si="89">IF(M111=0,"",M111)</f>
        <v>x3</v>
      </c>
      <c r="AC111" s="15">
        <v>4</v>
      </c>
      <c r="AE111" s="15">
        <v>104</v>
      </c>
      <c r="AF111" s="15">
        <f t="shared" si="63"/>
        <v>0</v>
      </c>
      <c r="AG111" s="15" t="str">
        <f t="shared" si="18"/>
        <v/>
      </c>
      <c r="AH111" s="15" t="str">
        <f t="shared" si="19"/>
        <v/>
      </c>
    </row>
    <row r="112" spans="12:34" x14ac:dyDescent="0.2">
      <c r="L112" s="25">
        <f t="shared" si="87"/>
        <v>13</v>
      </c>
      <c r="M112" s="28" t="str">
        <f t="shared" si="88"/>
        <v>x3</v>
      </c>
      <c r="N112" s="15">
        <v>5</v>
      </c>
      <c r="O112" s="26">
        <f t="shared" si="84"/>
        <v>17</v>
      </c>
      <c r="P112" s="21" t="str">
        <f t="shared" si="85"/>
        <v/>
      </c>
      <c r="Q112" s="21" t="str">
        <f t="shared" si="86"/>
        <v/>
      </c>
      <c r="R112" s="21">
        <f t="shared" si="70"/>
        <v>17</v>
      </c>
      <c r="S112" s="21" t="str">
        <f t="shared" si="71"/>
        <v/>
      </c>
      <c r="T112" s="21" t="str">
        <f t="shared" si="72"/>
        <v/>
      </c>
      <c r="U112" s="21" t="str">
        <f t="shared" si="73"/>
        <v/>
      </c>
      <c r="V112" s="21" t="str">
        <f t="shared" si="74"/>
        <v/>
      </c>
      <c r="W112" s="21" t="str">
        <f t="shared" si="75"/>
        <v/>
      </c>
      <c r="X112" s="21" t="str">
        <f t="shared" si="76"/>
        <v/>
      </c>
      <c r="Y112" s="21" t="str">
        <f t="shared" si="77"/>
        <v/>
      </c>
      <c r="Z112" s="27">
        <f t="shared" si="61"/>
        <v>17</v>
      </c>
      <c r="AA112" s="27">
        <f t="shared" si="62"/>
        <v>1</v>
      </c>
      <c r="AB112" s="15" t="str">
        <f t="shared" si="89"/>
        <v>x3</v>
      </c>
      <c r="AC112" s="15">
        <v>5</v>
      </c>
      <c r="AE112" s="15">
        <v>105</v>
      </c>
      <c r="AF112" s="15">
        <f t="shared" si="63"/>
        <v>0</v>
      </c>
      <c r="AG112" s="15" t="str">
        <f t="shared" si="18"/>
        <v/>
      </c>
      <c r="AH112" s="15" t="str">
        <f t="shared" si="19"/>
        <v/>
      </c>
    </row>
    <row r="113" spans="12:34" x14ac:dyDescent="0.2">
      <c r="L113" s="25">
        <f t="shared" si="87"/>
        <v>14</v>
      </c>
      <c r="M113" s="28" t="str">
        <f t="shared" si="88"/>
        <v>x3</v>
      </c>
      <c r="N113" s="15">
        <v>6</v>
      </c>
      <c r="O113" s="26">
        <f t="shared" si="84"/>
        <v>18</v>
      </c>
      <c r="P113" s="21" t="str">
        <f t="shared" si="85"/>
        <v/>
      </c>
      <c r="Q113" s="21" t="str">
        <f t="shared" si="86"/>
        <v/>
      </c>
      <c r="R113" s="21">
        <f t="shared" si="70"/>
        <v>18</v>
      </c>
      <c r="S113" s="21" t="str">
        <f t="shared" si="71"/>
        <v/>
      </c>
      <c r="T113" s="21" t="str">
        <f t="shared" si="72"/>
        <v/>
      </c>
      <c r="U113" s="21" t="str">
        <f t="shared" si="73"/>
        <v/>
      </c>
      <c r="V113" s="21" t="str">
        <f t="shared" si="74"/>
        <v/>
      </c>
      <c r="W113" s="21" t="str">
        <f t="shared" si="75"/>
        <v/>
      </c>
      <c r="X113" s="21" t="str">
        <f t="shared" si="76"/>
        <v/>
      </c>
      <c r="Y113" s="21" t="str">
        <f t="shared" si="77"/>
        <v/>
      </c>
      <c r="Z113" s="27">
        <f t="shared" si="61"/>
        <v>18</v>
      </c>
      <c r="AA113" s="27">
        <f t="shared" si="62"/>
        <v>1</v>
      </c>
      <c r="AB113" s="15" t="str">
        <f t="shared" si="89"/>
        <v>x3</v>
      </c>
      <c r="AC113" s="15">
        <v>6</v>
      </c>
      <c r="AE113" s="15">
        <v>106</v>
      </c>
      <c r="AF113" s="15">
        <f t="shared" si="63"/>
        <v>0</v>
      </c>
      <c r="AG113" s="15" t="str">
        <f t="shared" si="18"/>
        <v/>
      </c>
      <c r="AH113" s="15" t="str">
        <f t="shared" si="19"/>
        <v/>
      </c>
    </row>
    <row r="114" spans="12:34" x14ac:dyDescent="0.2">
      <c r="L114" s="25" t="str">
        <f t="shared" si="87"/>
        <v/>
      </c>
      <c r="M114" s="28" t="str">
        <f t="shared" si="88"/>
        <v/>
      </c>
      <c r="N114" s="15">
        <v>7</v>
      </c>
      <c r="O114" s="26" t="e">
        <f t="shared" ref="O114:O129" si="90">Z114+(AA114-1)/2</f>
        <v>#VALUE!</v>
      </c>
      <c r="P114" s="21" t="str">
        <f t="shared" si="85"/>
        <v/>
      </c>
      <c r="Q114" s="21" t="str">
        <f t="shared" si="86"/>
        <v/>
      </c>
      <c r="R114" s="21" t="str">
        <f t="shared" si="70"/>
        <v/>
      </c>
      <c r="S114" s="21" t="str">
        <f t="shared" si="71"/>
        <v/>
      </c>
      <c r="T114" s="21" t="str">
        <f t="shared" si="72"/>
        <v/>
      </c>
      <c r="U114" s="21" t="str">
        <f t="shared" si="73"/>
        <v/>
      </c>
      <c r="V114" s="21" t="str">
        <f t="shared" si="74"/>
        <v/>
      </c>
      <c r="W114" s="21" t="str">
        <f t="shared" si="75"/>
        <v/>
      </c>
      <c r="X114" s="21" t="str">
        <f t="shared" si="76"/>
        <v/>
      </c>
      <c r="Y114" s="21" t="str">
        <f t="shared" si="77"/>
        <v/>
      </c>
      <c r="Z114" s="27" t="e">
        <f t="shared" si="61"/>
        <v>#VALUE!</v>
      </c>
      <c r="AA114" s="27" t="e">
        <f t="shared" si="62"/>
        <v>#VALUE!</v>
      </c>
      <c r="AB114" s="15" t="str">
        <f t="shared" si="89"/>
        <v/>
      </c>
      <c r="AC114" s="15">
        <v>7</v>
      </c>
      <c r="AE114" s="15">
        <v>107</v>
      </c>
      <c r="AF114" s="15">
        <f t="shared" si="63"/>
        <v>0</v>
      </c>
      <c r="AG114" s="15" t="str">
        <f t="shared" si="18"/>
        <v/>
      </c>
      <c r="AH114" s="15" t="str">
        <f t="shared" si="19"/>
        <v/>
      </c>
    </row>
    <row r="115" spans="12:34" x14ac:dyDescent="0.2">
      <c r="L115" s="25" t="str">
        <f t="shared" si="87"/>
        <v/>
      </c>
      <c r="M115" s="28" t="str">
        <f t="shared" si="88"/>
        <v/>
      </c>
      <c r="N115" s="15">
        <v>8</v>
      </c>
      <c r="O115" s="26" t="e">
        <f t="shared" si="90"/>
        <v>#VALUE!</v>
      </c>
      <c r="P115" s="21" t="str">
        <f t="shared" ref="P115:P130" si="91">IF(M115="x1",O115,"")</f>
        <v/>
      </c>
      <c r="Q115" s="21" t="str">
        <f t="shared" ref="Q115:Q130" si="92">IF(M115="x2",O115,"")</f>
        <v/>
      </c>
      <c r="R115" s="21" t="str">
        <f t="shared" ref="R115:R130" si="93">IF($M115="x3",$O115,"")</f>
        <v/>
      </c>
      <c r="S115" s="21" t="str">
        <f t="shared" ref="S115:S130" si="94">IF($M115="x4",$O115,"")</f>
        <v/>
      </c>
      <c r="T115" s="21" t="str">
        <f t="shared" ref="T115:T130" si="95">IF($M115="x5",$O115,"")</f>
        <v/>
      </c>
      <c r="U115" s="21" t="str">
        <f t="shared" ref="U115:U130" si="96">IF($M115="x6",$O115,"")</f>
        <v/>
      </c>
      <c r="V115" s="21" t="str">
        <f t="shared" ref="V115:V130" si="97">IF($M115="x7",$O115,"")</f>
        <v/>
      </c>
      <c r="W115" s="21" t="str">
        <f t="shared" ref="W115:W130" si="98">IF($M115="x8",$O115,"")</f>
        <v/>
      </c>
      <c r="X115" s="21" t="str">
        <f t="shared" ref="X115:X130" si="99">IF($M115="x9",$O115,"")</f>
        <v/>
      </c>
      <c r="Y115" s="21" t="str">
        <f t="shared" ref="Y115:Y130" si="100">IF($M115="x10",$O115,"")</f>
        <v/>
      </c>
      <c r="Z115" s="27" t="e">
        <f t="shared" si="61"/>
        <v>#VALUE!</v>
      </c>
      <c r="AA115" s="27" t="e">
        <f t="shared" si="62"/>
        <v>#VALUE!</v>
      </c>
      <c r="AB115" s="15" t="str">
        <f t="shared" si="89"/>
        <v/>
      </c>
      <c r="AC115" s="15">
        <v>8</v>
      </c>
      <c r="AE115" s="15">
        <v>108</v>
      </c>
      <c r="AF115" s="15">
        <f t="shared" si="63"/>
        <v>0</v>
      </c>
      <c r="AG115" s="15" t="str">
        <f t="shared" ref="AG115:AG220" si="101">IF(AF115&lt;2,"",AF115)</f>
        <v/>
      </c>
      <c r="AH115" s="15" t="str">
        <f t="shared" ref="AH115:AH220" si="102">IF(AG115="","",(AG115^3)-AG115)</f>
        <v/>
      </c>
    </row>
    <row r="116" spans="12:34" x14ac:dyDescent="0.2">
      <c r="L116" s="25" t="str">
        <f t="shared" si="87"/>
        <v/>
      </c>
      <c r="M116" s="28" t="str">
        <f t="shared" si="88"/>
        <v/>
      </c>
      <c r="N116" s="15">
        <v>9</v>
      </c>
      <c r="O116" s="26" t="e">
        <f t="shared" si="90"/>
        <v>#VALUE!</v>
      </c>
      <c r="P116" s="21" t="str">
        <f t="shared" si="91"/>
        <v/>
      </c>
      <c r="Q116" s="21" t="str">
        <f t="shared" si="92"/>
        <v/>
      </c>
      <c r="R116" s="21" t="str">
        <f t="shared" si="93"/>
        <v/>
      </c>
      <c r="S116" s="21" t="str">
        <f t="shared" si="94"/>
        <v/>
      </c>
      <c r="T116" s="21" t="str">
        <f t="shared" si="95"/>
        <v/>
      </c>
      <c r="U116" s="21" t="str">
        <f t="shared" si="96"/>
        <v/>
      </c>
      <c r="V116" s="21" t="str">
        <f t="shared" si="97"/>
        <v/>
      </c>
      <c r="W116" s="21" t="str">
        <f t="shared" si="98"/>
        <v/>
      </c>
      <c r="X116" s="21" t="str">
        <f t="shared" si="99"/>
        <v/>
      </c>
      <c r="Y116" s="21" t="str">
        <f t="shared" si="100"/>
        <v/>
      </c>
      <c r="Z116" s="27" t="e">
        <f t="shared" si="61"/>
        <v>#VALUE!</v>
      </c>
      <c r="AA116" s="27" t="e">
        <f t="shared" si="62"/>
        <v>#VALUE!</v>
      </c>
      <c r="AB116" s="15" t="str">
        <f t="shared" si="89"/>
        <v/>
      </c>
      <c r="AC116" s="15">
        <v>9</v>
      </c>
      <c r="AE116" s="15">
        <v>109</v>
      </c>
      <c r="AF116" s="15">
        <f t="shared" si="63"/>
        <v>0</v>
      </c>
      <c r="AG116" s="15" t="str">
        <f t="shared" si="101"/>
        <v/>
      </c>
      <c r="AH116" s="15" t="str">
        <f t="shared" si="102"/>
        <v/>
      </c>
    </row>
    <row r="117" spans="12:34" x14ac:dyDescent="0.2">
      <c r="L117" s="25" t="str">
        <f t="shared" si="87"/>
        <v/>
      </c>
      <c r="M117" s="28" t="str">
        <f t="shared" si="88"/>
        <v/>
      </c>
      <c r="N117" s="15">
        <v>10</v>
      </c>
      <c r="O117" s="26" t="e">
        <f t="shared" si="90"/>
        <v>#VALUE!</v>
      </c>
      <c r="P117" s="21" t="str">
        <f t="shared" si="91"/>
        <v/>
      </c>
      <c r="Q117" s="21" t="str">
        <f t="shared" si="92"/>
        <v/>
      </c>
      <c r="R117" s="21" t="str">
        <f t="shared" si="93"/>
        <v/>
      </c>
      <c r="S117" s="21" t="str">
        <f t="shared" si="94"/>
        <v/>
      </c>
      <c r="T117" s="21" t="str">
        <f t="shared" si="95"/>
        <v/>
      </c>
      <c r="U117" s="21" t="str">
        <f t="shared" si="96"/>
        <v/>
      </c>
      <c r="V117" s="21" t="str">
        <f t="shared" si="97"/>
        <v/>
      </c>
      <c r="W117" s="21" t="str">
        <f t="shared" si="98"/>
        <v/>
      </c>
      <c r="X117" s="21" t="str">
        <f t="shared" si="99"/>
        <v/>
      </c>
      <c r="Y117" s="21" t="str">
        <f t="shared" si="100"/>
        <v/>
      </c>
      <c r="Z117" s="27" t="e">
        <f t="shared" si="61"/>
        <v>#VALUE!</v>
      </c>
      <c r="AA117" s="27" t="e">
        <f t="shared" si="62"/>
        <v>#VALUE!</v>
      </c>
      <c r="AB117" s="15" t="str">
        <f t="shared" si="89"/>
        <v/>
      </c>
      <c r="AC117" s="15">
        <v>10</v>
      </c>
      <c r="AE117" s="15">
        <v>110</v>
      </c>
      <c r="AF117" s="15">
        <f t="shared" si="63"/>
        <v>0</v>
      </c>
      <c r="AG117" s="15" t="str">
        <f t="shared" si="101"/>
        <v/>
      </c>
      <c r="AH117" s="15" t="str">
        <f t="shared" si="102"/>
        <v/>
      </c>
    </row>
    <row r="118" spans="12:34" x14ac:dyDescent="0.2">
      <c r="L118" s="25" t="str">
        <f t="shared" si="87"/>
        <v/>
      </c>
      <c r="M118" s="28" t="str">
        <f t="shared" si="88"/>
        <v/>
      </c>
      <c r="N118" s="15">
        <v>11</v>
      </c>
      <c r="O118" s="26" t="e">
        <f t="shared" si="90"/>
        <v>#VALUE!</v>
      </c>
      <c r="P118" s="21" t="str">
        <f t="shared" si="91"/>
        <v/>
      </c>
      <c r="Q118" s="21" t="str">
        <f t="shared" si="92"/>
        <v/>
      </c>
      <c r="R118" s="21" t="str">
        <f t="shared" si="93"/>
        <v/>
      </c>
      <c r="S118" s="21" t="str">
        <f t="shared" si="94"/>
        <v/>
      </c>
      <c r="T118" s="21" t="str">
        <f t="shared" si="95"/>
        <v/>
      </c>
      <c r="U118" s="21" t="str">
        <f t="shared" si="96"/>
        <v/>
      </c>
      <c r="V118" s="21" t="str">
        <f t="shared" si="97"/>
        <v/>
      </c>
      <c r="W118" s="21" t="str">
        <f t="shared" si="98"/>
        <v/>
      </c>
      <c r="X118" s="21" t="str">
        <f t="shared" si="99"/>
        <v/>
      </c>
      <c r="Y118" s="21" t="str">
        <f t="shared" si="100"/>
        <v/>
      </c>
      <c r="Z118" s="27" t="e">
        <f t="shared" si="61"/>
        <v>#VALUE!</v>
      </c>
      <c r="AA118" s="27" t="e">
        <f t="shared" si="62"/>
        <v>#VALUE!</v>
      </c>
      <c r="AB118" s="15" t="str">
        <f t="shared" si="89"/>
        <v/>
      </c>
      <c r="AC118" s="15">
        <v>11</v>
      </c>
      <c r="AE118" s="15">
        <v>111</v>
      </c>
      <c r="AF118" s="15">
        <f t="shared" si="63"/>
        <v>0</v>
      </c>
      <c r="AG118" s="15" t="str">
        <f t="shared" si="101"/>
        <v/>
      </c>
      <c r="AH118" s="15" t="str">
        <f t="shared" si="102"/>
        <v/>
      </c>
    </row>
    <row r="119" spans="12:34" x14ac:dyDescent="0.2">
      <c r="L119" s="25" t="str">
        <f t="shared" si="87"/>
        <v/>
      </c>
      <c r="M119" s="28" t="str">
        <f t="shared" si="88"/>
        <v/>
      </c>
      <c r="N119" s="15">
        <v>12</v>
      </c>
      <c r="O119" s="26" t="e">
        <f t="shared" si="90"/>
        <v>#VALUE!</v>
      </c>
      <c r="P119" s="21" t="str">
        <f t="shared" si="91"/>
        <v/>
      </c>
      <c r="Q119" s="21" t="str">
        <f t="shared" si="92"/>
        <v/>
      </c>
      <c r="R119" s="21" t="str">
        <f t="shared" si="93"/>
        <v/>
      </c>
      <c r="S119" s="21" t="str">
        <f t="shared" si="94"/>
        <v/>
      </c>
      <c r="T119" s="21" t="str">
        <f t="shared" si="95"/>
        <v/>
      </c>
      <c r="U119" s="21" t="str">
        <f t="shared" si="96"/>
        <v/>
      </c>
      <c r="V119" s="21" t="str">
        <f t="shared" si="97"/>
        <v/>
      </c>
      <c r="W119" s="21" t="str">
        <f t="shared" si="98"/>
        <v/>
      </c>
      <c r="X119" s="21" t="str">
        <f t="shared" si="99"/>
        <v/>
      </c>
      <c r="Y119" s="21" t="str">
        <f t="shared" si="100"/>
        <v/>
      </c>
      <c r="Z119" s="27" t="e">
        <f t="shared" si="61"/>
        <v>#VALUE!</v>
      </c>
      <c r="AA119" s="27" t="e">
        <f t="shared" si="62"/>
        <v>#VALUE!</v>
      </c>
      <c r="AB119" s="15" t="str">
        <f t="shared" si="89"/>
        <v/>
      </c>
      <c r="AC119" s="15">
        <v>12</v>
      </c>
      <c r="AE119" s="15">
        <v>112</v>
      </c>
      <c r="AF119" s="15">
        <f t="shared" si="63"/>
        <v>0</v>
      </c>
      <c r="AG119" s="15" t="str">
        <f t="shared" si="101"/>
        <v/>
      </c>
      <c r="AH119" s="15" t="str">
        <f t="shared" si="102"/>
        <v/>
      </c>
    </row>
    <row r="120" spans="12:34" x14ac:dyDescent="0.2">
      <c r="L120" s="25" t="str">
        <f t="shared" si="87"/>
        <v/>
      </c>
      <c r="M120" s="28" t="str">
        <f t="shared" si="88"/>
        <v/>
      </c>
      <c r="N120" s="15">
        <v>13</v>
      </c>
      <c r="O120" s="26" t="e">
        <f t="shared" si="90"/>
        <v>#VALUE!</v>
      </c>
      <c r="P120" s="21" t="str">
        <f t="shared" si="91"/>
        <v/>
      </c>
      <c r="Q120" s="21" t="str">
        <f t="shared" si="92"/>
        <v/>
      </c>
      <c r="R120" s="21" t="str">
        <f t="shared" si="93"/>
        <v/>
      </c>
      <c r="S120" s="21" t="str">
        <f t="shared" si="94"/>
        <v/>
      </c>
      <c r="T120" s="21" t="str">
        <f t="shared" si="95"/>
        <v/>
      </c>
      <c r="U120" s="21" t="str">
        <f t="shared" si="96"/>
        <v/>
      </c>
      <c r="V120" s="21" t="str">
        <f t="shared" si="97"/>
        <v/>
      </c>
      <c r="W120" s="21" t="str">
        <f t="shared" si="98"/>
        <v/>
      </c>
      <c r="X120" s="21" t="str">
        <f t="shared" si="99"/>
        <v/>
      </c>
      <c r="Y120" s="21" t="str">
        <f t="shared" si="100"/>
        <v/>
      </c>
      <c r="Z120" s="27" t="e">
        <f t="shared" si="61"/>
        <v>#VALUE!</v>
      </c>
      <c r="AA120" s="27" t="e">
        <f t="shared" si="62"/>
        <v>#VALUE!</v>
      </c>
      <c r="AB120" s="15" t="str">
        <f t="shared" si="89"/>
        <v/>
      </c>
      <c r="AC120" s="15">
        <v>13</v>
      </c>
      <c r="AE120" s="15">
        <v>113</v>
      </c>
      <c r="AF120" s="15">
        <f t="shared" si="63"/>
        <v>0</v>
      </c>
      <c r="AG120" s="15" t="str">
        <f t="shared" si="101"/>
        <v/>
      </c>
      <c r="AH120" s="15" t="str">
        <f t="shared" si="102"/>
        <v/>
      </c>
    </row>
    <row r="121" spans="12:34" x14ac:dyDescent="0.2">
      <c r="L121" s="25" t="str">
        <f t="shared" si="87"/>
        <v/>
      </c>
      <c r="M121" s="28" t="str">
        <f t="shared" si="88"/>
        <v/>
      </c>
      <c r="N121" s="15">
        <v>14</v>
      </c>
      <c r="O121" s="26" t="e">
        <f t="shared" si="90"/>
        <v>#VALUE!</v>
      </c>
      <c r="P121" s="21" t="str">
        <f t="shared" si="91"/>
        <v/>
      </c>
      <c r="Q121" s="21" t="str">
        <f t="shared" si="92"/>
        <v/>
      </c>
      <c r="R121" s="21" t="str">
        <f t="shared" si="93"/>
        <v/>
      </c>
      <c r="S121" s="21" t="str">
        <f t="shared" si="94"/>
        <v/>
      </c>
      <c r="T121" s="21" t="str">
        <f t="shared" si="95"/>
        <v/>
      </c>
      <c r="U121" s="21" t="str">
        <f t="shared" si="96"/>
        <v/>
      </c>
      <c r="V121" s="21" t="str">
        <f t="shared" si="97"/>
        <v/>
      </c>
      <c r="W121" s="21" t="str">
        <f t="shared" si="98"/>
        <v/>
      </c>
      <c r="X121" s="21" t="str">
        <f t="shared" si="99"/>
        <v/>
      </c>
      <c r="Y121" s="21" t="str">
        <f t="shared" si="100"/>
        <v/>
      </c>
      <c r="Z121" s="27" t="e">
        <f t="shared" si="61"/>
        <v>#VALUE!</v>
      </c>
      <c r="AA121" s="27" t="e">
        <f t="shared" si="62"/>
        <v>#VALUE!</v>
      </c>
      <c r="AB121" s="15" t="str">
        <f t="shared" si="89"/>
        <v/>
      </c>
      <c r="AC121" s="15">
        <v>14</v>
      </c>
      <c r="AE121" s="15">
        <v>114</v>
      </c>
      <c r="AF121" s="15">
        <f t="shared" si="63"/>
        <v>0</v>
      </c>
      <c r="AG121" s="15" t="str">
        <f t="shared" si="101"/>
        <v/>
      </c>
      <c r="AH121" s="15" t="str">
        <f t="shared" si="102"/>
        <v/>
      </c>
    </row>
    <row r="122" spans="12:34" x14ac:dyDescent="0.2">
      <c r="L122" s="25" t="str">
        <f t="shared" si="87"/>
        <v/>
      </c>
      <c r="M122" s="28" t="str">
        <f t="shared" si="88"/>
        <v/>
      </c>
      <c r="N122" s="15">
        <v>15</v>
      </c>
      <c r="O122" s="26" t="e">
        <f t="shared" si="90"/>
        <v>#VALUE!</v>
      </c>
      <c r="P122" s="21" t="str">
        <f t="shared" si="91"/>
        <v/>
      </c>
      <c r="Q122" s="21" t="str">
        <f t="shared" si="92"/>
        <v/>
      </c>
      <c r="R122" s="21" t="str">
        <f t="shared" si="93"/>
        <v/>
      </c>
      <c r="S122" s="21" t="str">
        <f t="shared" si="94"/>
        <v/>
      </c>
      <c r="T122" s="21" t="str">
        <f t="shared" si="95"/>
        <v/>
      </c>
      <c r="U122" s="21" t="str">
        <f t="shared" si="96"/>
        <v/>
      </c>
      <c r="V122" s="21" t="str">
        <f t="shared" si="97"/>
        <v/>
      </c>
      <c r="W122" s="21" t="str">
        <f t="shared" si="98"/>
        <v/>
      </c>
      <c r="X122" s="21" t="str">
        <f t="shared" si="99"/>
        <v/>
      </c>
      <c r="Y122" s="21" t="str">
        <f t="shared" si="100"/>
        <v/>
      </c>
      <c r="Z122" s="27" t="e">
        <f t="shared" si="61"/>
        <v>#VALUE!</v>
      </c>
      <c r="AA122" s="27" t="e">
        <f t="shared" si="62"/>
        <v>#VALUE!</v>
      </c>
      <c r="AB122" s="15" t="str">
        <f t="shared" si="89"/>
        <v/>
      </c>
      <c r="AC122" s="15">
        <v>15</v>
      </c>
      <c r="AE122" s="15">
        <v>115</v>
      </c>
      <c r="AF122" s="15">
        <f t="shared" si="63"/>
        <v>0</v>
      </c>
      <c r="AG122" s="15" t="str">
        <f t="shared" si="101"/>
        <v/>
      </c>
      <c r="AH122" s="15" t="str">
        <f t="shared" si="102"/>
        <v/>
      </c>
    </row>
    <row r="123" spans="12:34" x14ac:dyDescent="0.2">
      <c r="L123" s="25" t="str">
        <f t="shared" si="87"/>
        <v/>
      </c>
      <c r="M123" s="28" t="str">
        <f t="shared" si="88"/>
        <v/>
      </c>
      <c r="N123" s="15">
        <v>16</v>
      </c>
      <c r="O123" s="26" t="e">
        <f t="shared" si="90"/>
        <v>#VALUE!</v>
      </c>
      <c r="P123" s="21" t="str">
        <f t="shared" si="91"/>
        <v/>
      </c>
      <c r="Q123" s="21" t="str">
        <f t="shared" si="92"/>
        <v/>
      </c>
      <c r="R123" s="21" t="str">
        <f t="shared" si="93"/>
        <v/>
      </c>
      <c r="S123" s="21" t="str">
        <f t="shared" si="94"/>
        <v/>
      </c>
      <c r="T123" s="21" t="str">
        <f t="shared" si="95"/>
        <v/>
      </c>
      <c r="U123" s="21" t="str">
        <f t="shared" si="96"/>
        <v/>
      </c>
      <c r="V123" s="21" t="str">
        <f t="shared" si="97"/>
        <v/>
      </c>
      <c r="W123" s="21" t="str">
        <f t="shared" si="98"/>
        <v/>
      </c>
      <c r="X123" s="21" t="str">
        <f t="shared" si="99"/>
        <v/>
      </c>
      <c r="Y123" s="21" t="str">
        <f t="shared" si="100"/>
        <v/>
      </c>
      <c r="Z123" s="27" t="e">
        <f t="shared" si="61"/>
        <v>#VALUE!</v>
      </c>
      <c r="AA123" s="27" t="e">
        <f t="shared" si="62"/>
        <v>#VALUE!</v>
      </c>
      <c r="AB123" s="15" t="str">
        <f t="shared" si="89"/>
        <v/>
      </c>
      <c r="AC123" s="15">
        <v>16</v>
      </c>
      <c r="AE123" s="15">
        <v>116</v>
      </c>
      <c r="AF123" s="15">
        <f t="shared" si="63"/>
        <v>0</v>
      </c>
      <c r="AG123" s="15" t="str">
        <f t="shared" si="101"/>
        <v/>
      </c>
      <c r="AH123" s="15" t="str">
        <f t="shared" si="102"/>
        <v/>
      </c>
    </row>
    <row r="124" spans="12:34" x14ac:dyDescent="0.2">
      <c r="L124" s="25" t="str">
        <f t="shared" si="87"/>
        <v/>
      </c>
      <c r="M124" s="28" t="str">
        <f t="shared" si="88"/>
        <v/>
      </c>
      <c r="N124" s="15">
        <v>17</v>
      </c>
      <c r="O124" s="26" t="e">
        <f t="shared" si="90"/>
        <v>#VALUE!</v>
      </c>
      <c r="P124" s="21" t="str">
        <f t="shared" si="91"/>
        <v/>
      </c>
      <c r="Q124" s="21" t="str">
        <f t="shared" si="92"/>
        <v/>
      </c>
      <c r="R124" s="21" t="str">
        <f t="shared" si="93"/>
        <v/>
      </c>
      <c r="S124" s="21" t="str">
        <f t="shared" si="94"/>
        <v/>
      </c>
      <c r="T124" s="21" t="str">
        <f t="shared" si="95"/>
        <v/>
      </c>
      <c r="U124" s="21" t="str">
        <f t="shared" si="96"/>
        <v/>
      </c>
      <c r="V124" s="21" t="str">
        <f t="shared" si="97"/>
        <v/>
      </c>
      <c r="W124" s="21" t="str">
        <f t="shared" si="98"/>
        <v/>
      </c>
      <c r="X124" s="21" t="str">
        <f t="shared" si="99"/>
        <v/>
      </c>
      <c r="Y124" s="21" t="str">
        <f t="shared" si="100"/>
        <v/>
      </c>
      <c r="Z124" s="27" t="e">
        <f t="shared" si="61"/>
        <v>#VALUE!</v>
      </c>
      <c r="AA124" s="27" t="e">
        <f t="shared" si="62"/>
        <v>#VALUE!</v>
      </c>
      <c r="AB124" s="15" t="str">
        <f t="shared" si="89"/>
        <v/>
      </c>
      <c r="AC124" s="15">
        <v>17</v>
      </c>
      <c r="AE124" s="15">
        <v>117</v>
      </c>
      <c r="AF124" s="15">
        <f t="shared" si="63"/>
        <v>0</v>
      </c>
      <c r="AG124" s="15" t="str">
        <f t="shared" si="101"/>
        <v/>
      </c>
      <c r="AH124" s="15" t="str">
        <f t="shared" si="102"/>
        <v/>
      </c>
    </row>
    <row r="125" spans="12:34" x14ac:dyDescent="0.2">
      <c r="L125" s="25" t="str">
        <f t="shared" ref="L125:L136" si="103">IF(D25&lt;&gt;0,D25,"")</f>
        <v/>
      </c>
      <c r="M125" s="28" t="str">
        <f t="shared" ref="M125:M136" si="104">IF(D25&lt;&gt;0,"x3","")</f>
        <v/>
      </c>
      <c r="N125" s="15">
        <v>18</v>
      </c>
      <c r="O125" s="26" t="e">
        <f t="shared" si="90"/>
        <v>#VALUE!</v>
      </c>
      <c r="P125" s="21" t="str">
        <f t="shared" si="91"/>
        <v/>
      </c>
      <c r="Q125" s="21" t="str">
        <f t="shared" si="92"/>
        <v/>
      </c>
      <c r="R125" s="21" t="str">
        <f t="shared" si="93"/>
        <v/>
      </c>
      <c r="S125" s="21" t="str">
        <f t="shared" si="94"/>
        <v/>
      </c>
      <c r="T125" s="21" t="str">
        <f t="shared" si="95"/>
        <v/>
      </c>
      <c r="U125" s="21" t="str">
        <f t="shared" si="96"/>
        <v/>
      </c>
      <c r="V125" s="21" t="str">
        <f t="shared" si="97"/>
        <v/>
      </c>
      <c r="W125" s="21" t="str">
        <f t="shared" si="98"/>
        <v/>
      </c>
      <c r="X125" s="21" t="str">
        <f t="shared" si="99"/>
        <v/>
      </c>
      <c r="Y125" s="21" t="str">
        <f t="shared" si="100"/>
        <v/>
      </c>
      <c r="Z125" s="27" t="e">
        <f t="shared" si="61"/>
        <v>#VALUE!</v>
      </c>
      <c r="AA125" s="27" t="e">
        <f t="shared" si="62"/>
        <v>#VALUE!</v>
      </c>
      <c r="AB125" s="15" t="str">
        <f t="shared" si="89"/>
        <v/>
      </c>
      <c r="AC125" s="15">
        <v>18</v>
      </c>
      <c r="AE125" s="15">
        <v>118</v>
      </c>
      <c r="AF125" s="15">
        <f t="shared" si="63"/>
        <v>0</v>
      </c>
      <c r="AG125" s="15" t="str">
        <f t="shared" si="101"/>
        <v/>
      </c>
      <c r="AH125" s="15" t="str">
        <f t="shared" si="102"/>
        <v/>
      </c>
    </row>
    <row r="126" spans="12:34" x14ac:dyDescent="0.2">
      <c r="L126" s="25" t="str">
        <f t="shared" si="103"/>
        <v/>
      </c>
      <c r="M126" s="28" t="str">
        <f t="shared" si="104"/>
        <v/>
      </c>
      <c r="N126" s="15">
        <v>19</v>
      </c>
      <c r="O126" s="26" t="e">
        <f t="shared" si="90"/>
        <v>#VALUE!</v>
      </c>
      <c r="P126" s="21" t="str">
        <f t="shared" si="91"/>
        <v/>
      </c>
      <c r="Q126" s="21" t="str">
        <f t="shared" si="92"/>
        <v/>
      </c>
      <c r="R126" s="21" t="str">
        <f t="shared" si="93"/>
        <v/>
      </c>
      <c r="S126" s="21" t="str">
        <f t="shared" si="94"/>
        <v/>
      </c>
      <c r="T126" s="21" t="str">
        <f t="shared" si="95"/>
        <v/>
      </c>
      <c r="U126" s="21" t="str">
        <f t="shared" si="96"/>
        <v/>
      </c>
      <c r="V126" s="21" t="str">
        <f t="shared" si="97"/>
        <v/>
      </c>
      <c r="W126" s="21" t="str">
        <f t="shared" si="98"/>
        <v/>
      </c>
      <c r="X126" s="21" t="str">
        <f t="shared" si="99"/>
        <v/>
      </c>
      <c r="Y126" s="21" t="str">
        <f t="shared" si="100"/>
        <v/>
      </c>
      <c r="Z126" s="27" t="e">
        <f t="shared" si="61"/>
        <v>#VALUE!</v>
      </c>
      <c r="AA126" s="27" t="e">
        <f t="shared" si="62"/>
        <v>#VALUE!</v>
      </c>
      <c r="AB126" s="15" t="str">
        <f t="shared" si="89"/>
        <v/>
      </c>
      <c r="AC126" s="15">
        <v>19</v>
      </c>
      <c r="AE126" s="15">
        <v>119</v>
      </c>
      <c r="AF126" s="15">
        <f t="shared" si="63"/>
        <v>0</v>
      </c>
      <c r="AG126" s="15" t="str">
        <f t="shared" si="101"/>
        <v/>
      </c>
      <c r="AH126" s="15" t="str">
        <f t="shared" si="102"/>
        <v/>
      </c>
    </row>
    <row r="127" spans="12:34" x14ac:dyDescent="0.2">
      <c r="L127" s="25" t="str">
        <f t="shared" si="103"/>
        <v/>
      </c>
      <c r="M127" s="28" t="str">
        <f t="shared" si="104"/>
        <v/>
      </c>
      <c r="N127" s="15">
        <v>20</v>
      </c>
      <c r="O127" s="26" t="e">
        <f t="shared" si="90"/>
        <v>#VALUE!</v>
      </c>
      <c r="P127" s="21" t="str">
        <f t="shared" si="91"/>
        <v/>
      </c>
      <c r="Q127" s="21" t="str">
        <f t="shared" si="92"/>
        <v/>
      </c>
      <c r="R127" s="21" t="str">
        <f t="shared" si="93"/>
        <v/>
      </c>
      <c r="S127" s="21" t="str">
        <f t="shared" si="94"/>
        <v/>
      </c>
      <c r="T127" s="21" t="str">
        <f t="shared" si="95"/>
        <v/>
      </c>
      <c r="U127" s="21" t="str">
        <f t="shared" si="96"/>
        <v/>
      </c>
      <c r="V127" s="21" t="str">
        <f t="shared" si="97"/>
        <v/>
      </c>
      <c r="W127" s="21" t="str">
        <f t="shared" si="98"/>
        <v/>
      </c>
      <c r="X127" s="21" t="str">
        <f t="shared" si="99"/>
        <v/>
      </c>
      <c r="Y127" s="21" t="str">
        <f t="shared" si="100"/>
        <v/>
      </c>
      <c r="Z127" s="27" t="e">
        <f t="shared" si="61"/>
        <v>#VALUE!</v>
      </c>
      <c r="AA127" s="27" t="e">
        <f t="shared" si="62"/>
        <v>#VALUE!</v>
      </c>
      <c r="AB127" s="15" t="str">
        <f t="shared" ref="AB127:AB136" si="105">IF(M127=0,"",M127)</f>
        <v/>
      </c>
      <c r="AC127" s="15">
        <v>20</v>
      </c>
      <c r="AE127" s="15">
        <v>120</v>
      </c>
      <c r="AF127" s="15">
        <f t="shared" si="63"/>
        <v>0</v>
      </c>
      <c r="AG127" s="15" t="str">
        <f t="shared" si="101"/>
        <v/>
      </c>
      <c r="AH127" s="15" t="str">
        <f t="shared" si="102"/>
        <v/>
      </c>
    </row>
    <row r="128" spans="12:34" x14ac:dyDescent="0.2">
      <c r="L128" s="25" t="str">
        <f t="shared" si="103"/>
        <v/>
      </c>
      <c r="M128" s="28" t="str">
        <f t="shared" si="104"/>
        <v/>
      </c>
      <c r="N128" s="15">
        <v>21</v>
      </c>
      <c r="O128" s="26" t="e">
        <f t="shared" si="90"/>
        <v>#VALUE!</v>
      </c>
      <c r="P128" s="21" t="str">
        <f t="shared" si="91"/>
        <v/>
      </c>
      <c r="Q128" s="21" t="str">
        <f t="shared" si="92"/>
        <v/>
      </c>
      <c r="R128" s="21" t="str">
        <f t="shared" si="93"/>
        <v/>
      </c>
      <c r="S128" s="21" t="str">
        <f t="shared" si="94"/>
        <v/>
      </c>
      <c r="T128" s="21" t="str">
        <f t="shared" si="95"/>
        <v/>
      </c>
      <c r="U128" s="21" t="str">
        <f t="shared" si="96"/>
        <v/>
      </c>
      <c r="V128" s="21" t="str">
        <f t="shared" si="97"/>
        <v/>
      </c>
      <c r="W128" s="21" t="str">
        <f t="shared" si="98"/>
        <v/>
      </c>
      <c r="X128" s="21" t="str">
        <f t="shared" si="99"/>
        <v/>
      </c>
      <c r="Y128" s="21" t="str">
        <f t="shared" si="100"/>
        <v/>
      </c>
      <c r="Z128" s="27" t="e">
        <f t="shared" si="61"/>
        <v>#VALUE!</v>
      </c>
      <c r="AA128" s="27" t="e">
        <f t="shared" si="62"/>
        <v>#VALUE!</v>
      </c>
      <c r="AB128" s="15" t="str">
        <f t="shared" si="105"/>
        <v/>
      </c>
      <c r="AC128" s="15">
        <v>21</v>
      </c>
      <c r="AE128" s="15">
        <v>121</v>
      </c>
      <c r="AF128" s="15">
        <f t="shared" si="63"/>
        <v>0</v>
      </c>
      <c r="AG128" s="15" t="str">
        <f t="shared" si="101"/>
        <v/>
      </c>
      <c r="AH128" s="15" t="str">
        <f t="shared" si="102"/>
        <v/>
      </c>
    </row>
    <row r="129" spans="12:34" x14ac:dyDescent="0.2">
      <c r="L129" s="25" t="str">
        <f t="shared" si="103"/>
        <v/>
      </c>
      <c r="M129" s="28" t="str">
        <f t="shared" si="104"/>
        <v/>
      </c>
      <c r="N129" s="15">
        <v>22</v>
      </c>
      <c r="O129" s="26" t="e">
        <f t="shared" si="90"/>
        <v>#VALUE!</v>
      </c>
      <c r="P129" s="21" t="str">
        <f t="shared" si="91"/>
        <v/>
      </c>
      <c r="Q129" s="21" t="str">
        <f t="shared" si="92"/>
        <v/>
      </c>
      <c r="R129" s="21" t="str">
        <f t="shared" si="93"/>
        <v/>
      </c>
      <c r="S129" s="21" t="str">
        <f t="shared" si="94"/>
        <v/>
      </c>
      <c r="T129" s="21" t="str">
        <f t="shared" si="95"/>
        <v/>
      </c>
      <c r="U129" s="21" t="str">
        <f t="shared" si="96"/>
        <v/>
      </c>
      <c r="V129" s="21" t="str">
        <f t="shared" si="97"/>
        <v/>
      </c>
      <c r="W129" s="21" t="str">
        <f t="shared" si="98"/>
        <v/>
      </c>
      <c r="X129" s="21" t="str">
        <f t="shared" si="99"/>
        <v/>
      </c>
      <c r="Y129" s="21" t="str">
        <f t="shared" si="100"/>
        <v/>
      </c>
      <c r="Z129" s="27" t="e">
        <f t="shared" si="61"/>
        <v>#VALUE!</v>
      </c>
      <c r="AA129" s="27" t="e">
        <f t="shared" si="62"/>
        <v>#VALUE!</v>
      </c>
      <c r="AB129" s="15" t="str">
        <f t="shared" si="105"/>
        <v/>
      </c>
      <c r="AC129" s="15">
        <v>22</v>
      </c>
      <c r="AE129" s="15">
        <v>122</v>
      </c>
      <c r="AF129" s="15">
        <f t="shared" si="63"/>
        <v>0</v>
      </c>
      <c r="AG129" s="15" t="str">
        <f t="shared" si="101"/>
        <v/>
      </c>
      <c r="AH129" s="15" t="str">
        <f t="shared" si="102"/>
        <v/>
      </c>
    </row>
    <row r="130" spans="12:34" x14ac:dyDescent="0.2">
      <c r="L130" s="25" t="str">
        <f t="shared" si="103"/>
        <v/>
      </c>
      <c r="M130" s="28" t="str">
        <f t="shared" si="104"/>
        <v/>
      </c>
      <c r="N130" s="15">
        <v>23</v>
      </c>
      <c r="O130" s="26" t="e">
        <f t="shared" ref="O130:O136" si="106">Z130+(AA130-1)/2</f>
        <v>#VALUE!</v>
      </c>
      <c r="P130" s="21" t="str">
        <f t="shared" si="91"/>
        <v/>
      </c>
      <c r="Q130" s="21" t="str">
        <f t="shared" si="92"/>
        <v/>
      </c>
      <c r="R130" s="21" t="str">
        <f t="shared" si="93"/>
        <v/>
      </c>
      <c r="S130" s="21" t="str">
        <f t="shared" si="94"/>
        <v/>
      </c>
      <c r="T130" s="21" t="str">
        <f t="shared" si="95"/>
        <v/>
      </c>
      <c r="U130" s="21" t="str">
        <f t="shared" si="96"/>
        <v/>
      </c>
      <c r="V130" s="21" t="str">
        <f t="shared" si="97"/>
        <v/>
      </c>
      <c r="W130" s="21" t="str">
        <f t="shared" si="98"/>
        <v/>
      </c>
      <c r="X130" s="21" t="str">
        <f t="shared" si="99"/>
        <v/>
      </c>
      <c r="Y130" s="21" t="str">
        <f t="shared" si="100"/>
        <v/>
      </c>
      <c r="Z130" s="27" t="e">
        <f t="shared" si="61"/>
        <v>#VALUE!</v>
      </c>
      <c r="AA130" s="27" t="e">
        <f t="shared" si="62"/>
        <v>#VALUE!</v>
      </c>
      <c r="AB130" s="15" t="str">
        <f t="shared" si="105"/>
        <v/>
      </c>
      <c r="AC130" s="15">
        <v>23</v>
      </c>
      <c r="AE130" s="15">
        <v>123</v>
      </c>
      <c r="AF130" s="15">
        <f t="shared" si="63"/>
        <v>0</v>
      </c>
      <c r="AG130" s="15" t="str">
        <f t="shared" si="101"/>
        <v/>
      </c>
      <c r="AH130" s="15" t="str">
        <f t="shared" si="102"/>
        <v/>
      </c>
    </row>
    <row r="131" spans="12:34" x14ac:dyDescent="0.2">
      <c r="L131" s="25" t="str">
        <f t="shared" si="103"/>
        <v/>
      </c>
      <c r="M131" s="28" t="str">
        <f t="shared" si="104"/>
        <v/>
      </c>
      <c r="N131" s="15">
        <v>24</v>
      </c>
      <c r="O131" s="26" t="e">
        <f t="shared" si="106"/>
        <v>#VALUE!</v>
      </c>
      <c r="P131" s="21" t="str">
        <f t="shared" ref="P131:P136" si="107">IF(M131="x1",O131,"")</f>
        <v/>
      </c>
      <c r="Q131" s="21" t="str">
        <f t="shared" ref="Q131:Q136" si="108">IF(M131="x2",O131,"")</f>
        <v/>
      </c>
      <c r="R131" s="21" t="str">
        <f t="shared" ref="R131:R167" si="109">IF($M131="x3",$O131,"")</f>
        <v/>
      </c>
      <c r="S131" s="21" t="str">
        <f t="shared" ref="S131:S167" si="110">IF($M131="x4",$O131,"")</f>
        <v/>
      </c>
      <c r="T131" s="21" t="str">
        <f t="shared" ref="T131:T167" si="111">IF($M131="x5",$O131,"")</f>
        <v/>
      </c>
      <c r="U131" s="21" t="str">
        <f t="shared" ref="U131:U167" si="112">IF($M131="x6",$O131,"")</f>
        <v/>
      </c>
      <c r="V131" s="21" t="str">
        <f t="shared" ref="V131:V167" si="113">IF($M131="x7",$O131,"")</f>
        <v/>
      </c>
      <c r="W131" s="21" t="str">
        <f t="shared" ref="W131:W167" si="114">IF($M131="x8",$O131,"")</f>
        <v/>
      </c>
      <c r="X131" s="21" t="str">
        <f t="shared" ref="X131:X167" si="115">IF($M131="x9",$O131,"")</f>
        <v/>
      </c>
      <c r="Y131" s="21" t="str">
        <f t="shared" ref="Y131:Y167" si="116">IF($M131="x10",$O131,"")</f>
        <v/>
      </c>
      <c r="Z131" s="27" t="e">
        <f t="shared" si="61"/>
        <v>#VALUE!</v>
      </c>
      <c r="AA131" s="27" t="e">
        <f t="shared" si="62"/>
        <v>#VALUE!</v>
      </c>
      <c r="AB131" s="15" t="str">
        <f t="shared" si="105"/>
        <v/>
      </c>
      <c r="AC131" s="15">
        <v>24</v>
      </c>
      <c r="AE131" s="15">
        <v>124</v>
      </c>
      <c r="AF131" s="15">
        <f t="shared" si="63"/>
        <v>0</v>
      </c>
      <c r="AG131" s="15" t="str">
        <f t="shared" si="101"/>
        <v/>
      </c>
      <c r="AH131" s="15" t="str">
        <f t="shared" si="102"/>
        <v/>
      </c>
    </row>
    <row r="132" spans="12:34" x14ac:dyDescent="0.2">
      <c r="L132" s="25" t="str">
        <f t="shared" si="103"/>
        <v/>
      </c>
      <c r="M132" s="28" t="str">
        <f t="shared" si="104"/>
        <v/>
      </c>
      <c r="N132" s="15">
        <v>25</v>
      </c>
      <c r="O132" s="26" t="e">
        <f t="shared" si="106"/>
        <v>#VALUE!</v>
      </c>
      <c r="P132" s="21" t="str">
        <f t="shared" si="107"/>
        <v/>
      </c>
      <c r="Q132" s="21" t="str">
        <f t="shared" si="108"/>
        <v/>
      </c>
      <c r="R132" s="21" t="str">
        <f t="shared" si="109"/>
        <v/>
      </c>
      <c r="S132" s="21" t="str">
        <f t="shared" si="110"/>
        <v/>
      </c>
      <c r="T132" s="21" t="str">
        <f t="shared" si="111"/>
        <v/>
      </c>
      <c r="U132" s="21" t="str">
        <f t="shared" si="112"/>
        <v/>
      </c>
      <c r="V132" s="21" t="str">
        <f t="shared" si="113"/>
        <v/>
      </c>
      <c r="W132" s="21" t="str">
        <f t="shared" si="114"/>
        <v/>
      </c>
      <c r="X132" s="21" t="str">
        <f t="shared" si="115"/>
        <v/>
      </c>
      <c r="Y132" s="21" t="str">
        <f t="shared" si="116"/>
        <v/>
      </c>
      <c r="Z132" s="27" t="e">
        <f t="shared" si="61"/>
        <v>#VALUE!</v>
      </c>
      <c r="AA132" s="27" t="e">
        <f t="shared" si="62"/>
        <v>#VALUE!</v>
      </c>
      <c r="AB132" s="15" t="str">
        <f t="shared" si="105"/>
        <v/>
      </c>
      <c r="AC132" s="15">
        <v>25</v>
      </c>
      <c r="AE132" s="15">
        <v>125</v>
      </c>
      <c r="AF132" s="15">
        <f t="shared" si="63"/>
        <v>0</v>
      </c>
      <c r="AG132" s="15" t="str">
        <f t="shared" si="101"/>
        <v/>
      </c>
      <c r="AH132" s="15" t="str">
        <f t="shared" si="102"/>
        <v/>
      </c>
    </row>
    <row r="133" spans="12:34" x14ac:dyDescent="0.2">
      <c r="L133" s="25" t="str">
        <f t="shared" si="103"/>
        <v/>
      </c>
      <c r="M133" s="28" t="str">
        <f t="shared" si="104"/>
        <v/>
      </c>
      <c r="N133" s="15">
        <v>26</v>
      </c>
      <c r="O133" s="26" t="e">
        <f t="shared" si="106"/>
        <v>#VALUE!</v>
      </c>
      <c r="P133" s="21" t="str">
        <f t="shared" si="107"/>
        <v/>
      </c>
      <c r="Q133" s="21" t="str">
        <f t="shared" si="108"/>
        <v/>
      </c>
      <c r="R133" s="21" t="str">
        <f t="shared" si="109"/>
        <v/>
      </c>
      <c r="S133" s="21" t="str">
        <f t="shared" si="110"/>
        <v/>
      </c>
      <c r="T133" s="21" t="str">
        <f t="shared" si="111"/>
        <v/>
      </c>
      <c r="U133" s="21" t="str">
        <f t="shared" si="112"/>
        <v/>
      </c>
      <c r="V133" s="21" t="str">
        <f t="shared" si="113"/>
        <v/>
      </c>
      <c r="W133" s="21" t="str">
        <f t="shared" si="114"/>
        <v/>
      </c>
      <c r="X133" s="21" t="str">
        <f t="shared" si="115"/>
        <v/>
      </c>
      <c r="Y133" s="21" t="str">
        <f t="shared" si="116"/>
        <v/>
      </c>
      <c r="Z133" s="27" t="e">
        <f t="shared" si="61"/>
        <v>#VALUE!</v>
      </c>
      <c r="AA133" s="27" t="e">
        <f t="shared" si="62"/>
        <v>#VALUE!</v>
      </c>
      <c r="AB133" s="15" t="str">
        <f t="shared" si="105"/>
        <v/>
      </c>
      <c r="AC133" s="15">
        <v>26</v>
      </c>
      <c r="AE133" s="15">
        <v>126</v>
      </c>
      <c r="AF133" s="15">
        <f t="shared" si="63"/>
        <v>0</v>
      </c>
      <c r="AG133" s="15" t="str">
        <f t="shared" si="101"/>
        <v/>
      </c>
      <c r="AH133" s="15" t="str">
        <f t="shared" si="102"/>
        <v/>
      </c>
    </row>
    <row r="134" spans="12:34" x14ac:dyDescent="0.2">
      <c r="L134" s="25" t="str">
        <f t="shared" si="103"/>
        <v/>
      </c>
      <c r="M134" s="28" t="str">
        <f t="shared" si="104"/>
        <v/>
      </c>
      <c r="N134" s="15">
        <v>27</v>
      </c>
      <c r="O134" s="26" t="e">
        <f t="shared" si="106"/>
        <v>#VALUE!</v>
      </c>
      <c r="P134" s="21" t="str">
        <f t="shared" si="107"/>
        <v/>
      </c>
      <c r="Q134" s="21" t="str">
        <f t="shared" si="108"/>
        <v/>
      </c>
      <c r="R134" s="21" t="str">
        <f t="shared" si="109"/>
        <v/>
      </c>
      <c r="S134" s="21" t="str">
        <f t="shared" si="110"/>
        <v/>
      </c>
      <c r="T134" s="21" t="str">
        <f t="shared" si="111"/>
        <v/>
      </c>
      <c r="U134" s="21" t="str">
        <f t="shared" si="112"/>
        <v/>
      </c>
      <c r="V134" s="21" t="str">
        <f t="shared" si="113"/>
        <v/>
      </c>
      <c r="W134" s="21" t="str">
        <f t="shared" si="114"/>
        <v/>
      </c>
      <c r="X134" s="21" t="str">
        <f t="shared" si="115"/>
        <v/>
      </c>
      <c r="Y134" s="21" t="str">
        <f t="shared" si="116"/>
        <v/>
      </c>
      <c r="Z134" s="27" t="e">
        <f t="shared" si="61"/>
        <v>#VALUE!</v>
      </c>
      <c r="AA134" s="27" t="e">
        <f t="shared" si="62"/>
        <v>#VALUE!</v>
      </c>
      <c r="AB134" s="15" t="str">
        <f t="shared" si="105"/>
        <v/>
      </c>
      <c r="AC134" s="15">
        <v>27</v>
      </c>
      <c r="AE134" s="15">
        <v>127</v>
      </c>
      <c r="AF134" s="15">
        <f t="shared" si="63"/>
        <v>0</v>
      </c>
      <c r="AG134" s="15" t="str">
        <f t="shared" si="101"/>
        <v/>
      </c>
      <c r="AH134" s="15" t="str">
        <f t="shared" si="102"/>
        <v/>
      </c>
    </row>
    <row r="135" spans="12:34" x14ac:dyDescent="0.2">
      <c r="L135" s="25" t="str">
        <f t="shared" si="103"/>
        <v/>
      </c>
      <c r="M135" s="28" t="str">
        <f t="shared" si="104"/>
        <v/>
      </c>
      <c r="N135" s="15">
        <v>28</v>
      </c>
      <c r="O135" s="26" t="e">
        <f t="shared" si="106"/>
        <v>#VALUE!</v>
      </c>
      <c r="P135" s="21" t="str">
        <f t="shared" si="107"/>
        <v/>
      </c>
      <c r="Q135" s="21" t="str">
        <f t="shared" si="108"/>
        <v/>
      </c>
      <c r="R135" s="21" t="str">
        <f t="shared" si="109"/>
        <v/>
      </c>
      <c r="S135" s="21" t="str">
        <f t="shared" si="110"/>
        <v/>
      </c>
      <c r="T135" s="21" t="str">
        <f t="shared" si="111"/>
        <v/>
      </c>
      <c r="U135" s="21" t="str">
        <f t="shared" si="112"/>
        <v/>
      </c>
      <c r="V135" s="21" t="str">
        <f t="shared" si="113"/>
        <v/>
      </c>
      <c r="W135" s="21" t="str">
        <f t="shared" si="114"/>
        <v/>
      </c>
      <c r="X135" s="21" t="str">
        <f t="shared" si="115"/>
        <v/>
      </c>
      <c r="Y135" s="21" t="str">
        <f t="shared" si="116"/>
        <v/>
      </c>
      <c r="Z135" s="27" t="e">
        <f t="shared" si="61"/>
        <v>#VALUE!</v>
      </c>
      <c r="AA135" s="27" t="e">
        <f t="shared" si="62"/>
        <v>#VALUE!</v>
      </c>
      <c r="AB135" s="15" t="str">
        <f t="shared" si="105"/>
        <v/>
      </c>
      <c r="AC135" s="15">
        <v>28</v>
      </c>
      <c r="AE135" s="15">
        <v>128</v>
      </c>
      <c r="AF135" s="15">
        <f t="shared" si="63"/>
        <v>0</v>
      </c>
      <c r="AG135" s="15" t="str">
        <f t="shared" si="101"/>
        <v/>
      </c>
      <c r="AH135" s="15" t="str">
        <f t="shared" si="102"/>
        <v/>
      </c>
    </row>
    <row r="136" spans="12:34" x14ac:dyDescent="0.2">
      <c r="L136" s="25" t="str">
        <f t="shared" si="103"/>
        <v/>
      </c>
      <c r="M136" s="28" t="str">
        <f t="shared" si="104"/>
        <v/>
      </c>
      <c r="N136" s="15">
        <v>29</v>
      </c>
      <c r="O136" s="26" t="e">
        <f t="shared" si="106"/>
        <v>#VALUE!</v>
      </c>
      <c r="P136" s="21" t="str">
        <f t="shared" si="107"/>
        <v/>
      </c>
      <c r="Q136" s="21" t="str">
        <f t="shared" si="108"/>
        <v/>
      </c>
      <c r="R136" s="21" t="str">
        <f t="shared" si="109"/>
        <v/>
      </c>
      <c r="S136" s="21" t="str">
        <f t="shared" si="110"/>
        <v/>
      </c>
      <c r="T136" s="21" t="str">
        <f t="shared" si="111"/>
        <v/>
      </c>
      <c r="U136" s="21" t="str">
        <f t="shared" si="112"/>
        <v/>
      </c>
      <c r="V136" s="21" t="str">
        <f t="shared" si="113"/>
        <v/>
      </c>
      <c r="W136" s="21" t="str">
        <f t="shared" si="114"/>
        <v/>
      </c>
      <c r="X136" s="21" t="str">
        <f t="shared" si="115"/>
        <v/>
      </c>
      <c r="Y136" s="21" t="str">
        <f t="shared" si="116"/>
        <v/>
      </c>
      <c r="Z136" s="27" t="e">
        <f t="shared" ref="Z136:Z199" si="117">RANK(L136,$L$8:$L$507,1)</f>
        <v>#VALUE!</v>
      </c>
      <c r="AA136" s="27" t="e">
        <f t="shared" ref="AA136:AA199" si="118">VLOOKUP(Z136,$AE$8:$AF$507,2)</f>
        <v>#VALUE!</v>
      </c>
      <c r="AB136" s="15" t="str">
        <f t="shared" si="105"/>
        <v/>
      </c>
      <c r="AC136" s="15">
        <v>29</v>
      </c>
      <c r="AE136" s="15">
        <v>129</v>
      </c>
      <c r="AF136" s="15">
        <f t="shared" ref="AF136:AF199" si="119">COUNTIF($Z$8:$Z$507,AE136)</f>
        <v>0</v>
      </c>
      <c r="AG136" s="15" t="str">
        <f t="shared" si="101"/>
        <v/>
      </c>
      <c r="AH136" s="15" t="str">
        <f t="shared" si="102"/>
        <v/>
      </c>
    </row>
    <row r="137" spans="12:34" x14ac:dyDescent="0.2">
      <c r="L137" s="25" t="str">
        <f t="shared" ref="L137:L157" si="120">IF(D37&lt;&gt;0,D37,"")</f>
        <v/>
      </c>
      <c r="M137" s="28" t="str">
        <f t="shared" ref="M137:M157" si="121">IF(D37&lt;&gt;0,"x3","")</f>
        <v/>
      </c>
      <c r="N137" s="15">
        <v>30</v>
      </c>
      <c r="O137" s="26" t="e">
        <f t="shared" ref="O137:O157" si="122">Z137+(AA137-1)/2</f>
        <v>#VALUE!</v>
      </c>
      <c r="P137" s="21" t="str">
        <f t="shared" ref="P137:P157" si="123">IF(M137="x1",O137,"")</f>
        <v/>
      </c>
      <c r="Q137" s="21" t="str">
        <f t="shared" ref="Q137:Q157" si="124">IF(M137="x2",O137,"")</f>
        <v/>
      </c>
      <c r="R137" s="21" t="str">
        <f t="shared" si="109"/>
        <v/>
      </c>
      <c r="S137" s="21" t="str">
        <f t="shared" si="110"/>
        <v/>
      </c>
      <c r="T137" s="21" t="str">
        <f t="shared" si="111"/>
        <v/>
      </c>
      <c r="U137" s="21" t="str">
        <f t="shared" si="112"/>
        <v/>
      </c>
      <c r="V137" s="21" t="str">
        <f t="shared" si="113"/>
        <v/>
      </c>
      <c r="W137" s="21" t="str">
        <f t="shared" si="114"/>
        <v/>
      </c>
      <c r="X137" s="21" t="str">
        <f t="shared" si="115"/>
        <v/>
      </c>
      <c r="Y137" s="21" t="str">
        <f t="shared" si="116"/>
        <v/>
      </c>
      <c r="Z137" s="27" t="e">
        <f t="shared" si="117"/>
        <v>#VALUE!</v>
      </c>
      <c r="AA137" s="27" t="e">
        <f t="shared" si="118"/>
        <v>#VALUE!</v>
      </c>
      <c r="AB137" s="15" t="str">
        <f t="shared" ref="AB137:AB157" si="125">IF(M137=0,"",M137)</f>
        <v/>
      </c>
      <c r="AC137" s="15">
        <v>30</v>
      </c>
      <c r="AE137" s="15">
        <v>130</v>
      </c>
      <c r="AF137" s="15">
        <f t="shared" si="119"/>
        <v>0</v>
      </c>
      <c r="AG137" s="15" t="str">
        <f t="shared" si="101"/>
        <v/>
      </c>
      <c r="AH137" s="15" t="str">
        <f t="shared" si="102"/>
        <v/>
      </c>
    </row>
    <row r="138" spans="12:34" x14ac:dyDescent="0.2">
      <c r="L138" s="25" t="str">
        <f t="shared" si="120"/>
        <v/>
      </c>
      <c r="M138" s="28" t="str">
        <f t="shared" si="121"/>
        <v/>
      </c>
      <c r="N138" s="15">
        <v>31</v>
      </c>
      <c r="O138" s="26" t="e">
        <f t="shared" si="122"/>
        <v>#VALUE!</v>
      </c>
      <c r="P138" s="21" t="str">
        <f t="shared" si="123"/>
        <v/>
      </c>
      <c r="Q138" s="21" t="str">
        <f t="shared" si="124"/>
        <v/>
      </c>
      <c r="R138" s="21" t="str">
        <f t="shared" si="109"/>
        <v/>
      </c>
      <c r="S138" s="21" t="str">
        <f t="shared" si="110"/>
        <v/>
      </c>
      <c r="T138" s="21" t="str">
        <f t="shared" si="111"/>
        <v/>
      </c>
      <c r="U138" s="21" t="str">
        <f t="shared" si="112"/>
        <v/>
      </c>
      <c r="V138" s="21" t="str">
        <f t="shared" si="113"/>
        <v/>
      </c>
      <c r="W138" s="21" t="str">
        <f t="shared" si="114"/>
        <v/>
      </c>
      <c r="X138" s="21" t="str">
        <f t="shared" si="115"/>
        <v/>
      </c>
      <c r="Y138" s="21" t="str">
        <f t="shared" si="116"/>
        <v/>
      </c>
      <c r="Z138" s="27" t="e">
        <f t="shared" si="117"/>
        <v>#VALUE!</v>
      </c>
      <c r="AA138" s="27" t="e">
        <f t="shared" si="118"/>
        <v>#VALUE!</v>
      </c>
      <c r="AB138" s="15" t="str">
        <f t="shared" si="125"/>
        <v/>
      </c>
      <c r="AC138" s="15">
        <v>31</v>
      </c>
      <c r="AE138" s="15">
        <v>131</v>
      </c>
      <c r="AF138" s="15">
        <f t="shared" si="119"/>
        <v>0</v>
      </c>
      <c r="AG138" s="15" t="str">
        <f t="shared" si="101"/>
        <v/>
      </c>
      <c r="AH138" s="15" t="str">
        <f t="shared" si="102"/>
        <v/>
      </c>
    </row>
    <row r="139" spans="12:34" x14ac:dyDescent="0.2">
      <c r="L139" s="25" t="str">
        <f t="shared" si="120"/>
        <v/>
      </c>
      <c r="M139" s="28" t="str">
        <f t="shared" si="121"/>
        <v/>
      </c>
      <c r="N139" s="15">
        <v>32</v>
      </c>
      <c r="O139" s="26" t="e">
        <f t="shared" si="122"/>
        <v>#VALUE!</v>
      </c>
      <c r="P139" s="21" t="str">
        <f t="shared" si="123"/>
        <v/>
      </c>
      <c r="Q139" s="21" t="str">
        <f t="shared" si="124"/>
        <v/>
      </c>
      <c r="R139" s="21" t="str">
        <f t="shared" si="109"/>
        <v/>
      </c>
      <c r="S139" s="21" t="str">
        <f t="shared" si="110"/>
        <v/>
      </c>
      <c r="T139" s="21" t="str">
        <f t="shared" si="111"/>
        <v/>
      </c>
      <c r="U139" s="21" t="str">
        <f t="shared" si="112"/>
        <v/>
      </c>
      <c r="V139" s="21" t="str">
        <f t="shared" si="113"/>
        <v/>
      </c>
      <c r="W139" s="21" t="str">
        <f t="shared" si="114"/>
        <v/>
      </c>
      <c r="X139" s="21" t="str">
        <f t="shared" si="115"/>
        <v/>
      </c>
      <c r="Y139" s="21" t="str">
        <f t="shared" si="116"/>
        <v/>
      </c>
      <c r="Z139" s="27" t="e">
        <f t="shared" si="117"/>
        <v>#VALUE!</v>
      </c>
      <c r="AA139" s="27" t="e">
        <f t="shared" si="118"/>
        <v>#VALUE!</v>
      </c>
      <c r="AB139" s="15" t="str">
        <f t="shared" si="125"/>
        <v/>
      </c>
      <c r="AC139" s="15">
        <v>32</v>
      </c>
      <c r="AE139" s="15">
        <v>132</v>
      </c>
      <c r="AF139" s="15">
        <f t="shared" si="119"/>
        <v>0</v>
      </c>
      <c r="AG139" s="15" t="str">
        <f t="shared" si="101"/>
        <v/>
      </c>
      <c r="AH139" s="15" t="str">
        <f t="shared" si="102"/>
        <v/>
      </c>
    </row>
    <row r="140" spans="12:34" x14ac:dyDescent="0.2">
      <c r="L140" s="25" t="str">
        <f t="shared" si="120"/>
        <v/>
      </c>
      <c r="M140" s="28" t="str">
        <f t="shared" si="121"/>
        <v/>
      </c>
      <c r="N140" s="15">
        <v>33</v>
      </c>
      <c r="O140" s="26" t="e">
        <f t="shared" si="122"/>
        <v>#VALUE!</v>
      </c>
      <c r="P140" s="21" t="str">
        <f t="shared" si="123"/>
        <v/>
      </c>
      <c r="Q140" s="21" t="str">
        <f t="shared" si="124"/>
        <v/>
      </c>
      <c r="R140" s="21" t="str">
        <f t="shared" si="109"/>
        <v/>
      </c>
      <c r="S140" s="21" t="str">
        <f t="shared" si="110"/>
        <v/>
      </c>
      <c r="T140" s="21" t="str">
        <f t="shared" si="111"/>
        <v/>
      </c>
      <c r="U140" s="21" t="str">
        <f t="shared" si="112"/>
        <v/>
      </c>
      <c r="V140" s="21" t="str">
        <f t="shared" si="113"/>
        <v/>
      </c>
      <c r="W140" s="21" t="str">
        <f t="shared" si="114"/>
        <v/>
      </c>
      <c r="X140" s="21" t="str">
        <f t="shared" si="115"/>
        <v/>
      </c>
      <c r="Y140" s="21" t="str">
        <f t="shared" si="116"/>
        <v/>
      </c>
      <c r="Z140" s="27" t="e">
        <f t="shared" si="117"/>
        <v>#VALUE!</v>
      </c>
      <c r="AA140" s="27" t="e">
        <f t="shared" si="118"/>
        <v>#VALUE!</v>
      </c>
      <c r="AB140" s="15" t="str">
        <f t="shared" si="125"/>
        <v/>
      </c>
      <c r="AC140" s="15">
        <v>33</v>
      </c>
      <c r="AE140" s="15">
        <v>133</v>
      </c>
      <c r="AF140" s="15">
        <f t="shared" si="119"/>
        <v>0</v>
      </c>
      <c r="AG140" s="15" t="str">
        <f t="shared" si="101"/>
        <v/>
      </c>
      <c r="AH140" s="15" t="str">
        <f t="shared" si="102"/>
        <v/>
      </c>
    </row>
    <row r="141" spans="12:34" x14ac:dyDescent="0.2">
      <c r="L141" s="25" t="str">
        <f t="shared" si="120"/>
        <v/>
      </c>
      <c r="M141" s="28" t="str">
        <f t="shared" si="121"/>
        <v/>
      </c>
      <c r="N141" s="15">
        <v>34</v>
      </c>
      <c r="O141" s="26" t="e">
        <f t="shared" si="122"/>
        <v>#VALUE!</v>
      </c>
      <c r="P141" s="21" t="str">
        <f t="shared" si="123"/>
        <v/>
      </c>
      <c r="Q141" s="21" t="str">
        <f t="shared" si="124"/>
        <v/>
      </c>
      <c r="R141" s="21" t="str">
        <f t="shared" si="109"/>
        <v/>
      </c>
      <c r="S141" s="21" t="str">
        <f t="shared" si="110"/>
        <v/>
      </c>
      <c r="T141" s="21" t="str">
        <f t="shared" si="111"/>
        <v/>
      </c>
      <c r="U141" s="21" t="str">
        <f t="shared" si="112"/>
        <v/>
      </c>
      <c r="V141" s="21" t="str">
        <f t="shared" si="113"/>
        <v/>
      </c>
      <c r="W141" s="21" t="str">
        <f t="shared" si="114"/>
        <v/>
      </c>
      <c r="X141" s="21" t="str">
        <f t="shared" si="115"/>
        <v/>
      </c>
      <c r="Y141" s="21" t="str">
        <f t="shared" si="116"/>
        <v/>
      </c>
      <c r="Z141" s="27" t="e">
        <f t="shared" si="117"/>
        <v>#VALUE!</v>
      </c>
      <c r="AA141" s="27" t="e">
        <f t="shared" si="118"/>
        <v>#VALUE!</v>
      </c>
      <c r="AB141" s="15" t="str">
        <f t="shared" si="125"/>
        <v/>
      </c>
      <c r="AC141" s="15">
        <v>34</v>
      </c>
      <c r="AE141" s="15">
        <v>134</v>
      </c>
      <c r="AF141" s="15">
        <f t="shared" si="119"/>
        <v>0</v>
      </c>
      <c r="AG141" s="15" t="str">
        <f t="shared" si="101"/>
        <v/>
      </c>
      <c r="AH141" s="15" t="str">
        <f t="shared" si="102"/>
        <v/>
      </c>
    </row>
    <row r="142" spans="12:34" x14ac:dyDescent="0.2">
      <c r="L142" s="25" t="str">
        <f t="shared" si="120"/>
        <v/>
      </c>
      <c r="M142" s="28" t="str">
        <f t="shared" si="121"/>
        <v/>
      </c>
      <c r="N142" s="15">
        <v>35</v>
      </c>
      <c r="O142" s="26" t="e">
        <f t="shared" si="122"/>
        <v>#VALUE!</v>
      </c>
      <c r="P142" s="21" t="str">
        <f t="shared" si="123"/>
        <v/>
      </c>
      <c r="Q142" s="21" t="str">
        <f t="shared" si="124"/>
        <v/>
      </c>
      <c r="R142" s="21" t="str">
        <f t="shared" si="109"/>
        <v/>
      </c>
      <c r="S142" s="21" t="str">
        <f t="shared" si="110"/>
        <v/>
      </c>
      <c r="T142" s="21" t="str">
        <f t="shared" si="111"/>
        <v/>
      </c>
      <c r="U142" s="21" t="str">
        <f t="shared" si="112"/>
        <v/>
      </c>
      <c r="V142" s="21" t="str">
        <f t="shared" si="113"/>
        <v/>
      </c>
      <c r="W142" s="21" t="str">
        <f t="shared" si="114"/>
        <v/>
      </c>
      <c r="X142" s="21" t="str">
        <f t="shared" si="115"/>
        <v/>
      </c>
      <c r="Y142" s="21" t="str">
        <f t="shared" si="116"/>
        <v/>
      </c>
      <c r="Z142" s="27" t="e">
        <f t="shared" si="117"/>
        <v>#VALUE!</v>
      </c>
      <c r="AA142" s="27" t="e">
        <f t="shared" si="118"/>
        <v>#VALUE!</v>
      </c>
      <c r="AB142" s="15" t="str">
        <f t="shared" si="125"/>
        <v/>
      </c>
      <c r="AC142" s="15">
        <v>35</v>
      </c>
      <c r="AE142" s="15">
        <v>135</v>
      </c>
      <c r="AF142" s="15">
        <f t="shared" si="119"/>
        <v>0</v>
      </c>
      <c r="AG142" s="15" t="str">
        <f t="shared" si="101"/>
        <v/>
      </c>
      <c r="AH142" s="15" t="str">
        <f t="shared" si="102"/>
        <v/>
      </c>
    </row>
    <row r="143" spans="12:34" x14ac:dyDescent="0.2">
      <c r="L143" s="25" t="str">
        <f t="shared" si="120"/>
        <v/>
      </c>
      <c r="M143" s="28" t="str">
        <f t="shared" si="121"/>
        <v/>
      </c>
      <c r="N143" s="15">
        <v>36</v>
      </c>
      <c r="O143" s="26" t="e">
        <f t="shared" si="122"/>
        <v>#VALUE!</v>
      </c>
      <c r="P143" s="21" t="str">
        <f t="shared" si="123"/>
        <v/>
      </c>
      <c r="Q143" s="21" t="str">
        <f t="shared" si="124"/>
        <v/>
      </c>
      <c r="R143" s="21" t="str">
        <f t="shared" si="109"/>
        <v/>
      </c>
      <c r="S143" s="21" t="str">
        <f t="shared" si="110"/>
        <v/>
      </c>
      <c r="T143" s="21" t="str">
        <f t="shared" si="111"/>
        <v/>
      </c>
      <c r="U143" s="21" t="str">
        <f t="shared" si="112"/>
        <v/>
      </c>
      <c r="V143" s="21" t="str">
        <f t="shared" si="113"/>
        <v/>
      </c>
      <c r="W143" s="21" t="str">
        <f t="shared" si="114"/>
        <v/>
      </c>
      <c r="X143" s="21" t="str">
        <f t="shared" si="115"/>
        <v/>
      </c>
      <c r="Y143" s="21" t="str">
        <f t="shared" si="116"/>
        <v/>
      </c>
      <c r="Z143" s="27" t="e">
        <f t="shared" si="117"/>
        <v>#VALUE!</v>
      </c>
      <c r="AA143" s="27" t="e">
        <f t="shared" si="118"/>
        <v>#VALUE!</v>
      </c>
      <c r="AB143" s="15" t="str">
        <f t="shared" si="125"/>
        <v/>
      </c>
      <c r="AC143" s="15">
        <v>36</v>
      </c>
      <c r="AE143" s="15">
        <v>136</v>
      </c>
      <c r="AF143" s="15">
        <f t="shared" si="119"/>
        <v>0</v>
      </c>
      <c r="AG143" s="15" t="str">
        <f t="shared" si="101"/>
        <v/>
      </c>
      <c r="AH143" s="15" t="str">
        <f t="shared" si="102"/>
        <v/>
      </c>
    </row>
    <row r="144" spans="12:34" x14ac:dyDescent="0.2">
      <c r="L144" s="25" t="str">
        <f t="shared" si="120"/>
        <v/>
      </c>
      <c r="M144" s="28" t="str">
        <f t="shared" si="121"/>
        <v/>
      </c>
      <c r="N144" s="15">
        <v>37</v>
      </c>
      <c r="O144" s="26" t="e">
        <f t="shared" si="122"/>
        <v>#VALUE!</v>
      </c>
      <c r="P144" s="21" t="str">
        <f t="shared" si="123"/>
        <v/>
      </c>
      <c r="Q144" s="21" t="str">
        <f t="shared" si="124"/>
        <v/>
      </c>
      <c r="R144" s="21" t="str">
        <f t="shared" si="109"/>
        <v/>
      </c>
      <c r="S144" s="21" t="str">
        <f t="shared" si="110"/>
        <v/>
      </c>
      <c r="T144" s="21" t="str">
        <f t="shared" si="111"/>
        <v/>
      </c>
      <c r="U144" s="21" t="str">
        <f t="shared" si="112"/>
        <v/>
      </c>
      <c r="V144" s="21" t="str">
        <f t="shared" si="113"/>
        <v/>
      </c>
      <c r="W144" s="21" t="str">
        <f t="shared" si="114"/>
        <v/>
      </c>
      <c r="X144" s="21" t="str">
        <f t="shared" si="115"/>
        <v/>
      </c>
      <c r="Y144" s="21" t="str">
        <f t="shared" si="116"/>
        <v/>
      </c>
      <c r="Z144" s="27" t="e">
        <f t="shared" si="117"/>
        <v>#VALUE!</v>
      </c>
      <c r="AA144" s="27" t="e">
        <f t="shared" si="118"/>
        <v>#VALUE!</v>
      </c>
      <c r="AB144" s="15" t="str">
        <f t="shared" si="125"/>
        <v/>
      </c>
      <c r="AC144" s="15">
        <v>37</v>
      </c>
      <c r="AE144" s="15">
        <v>137</v>
      </c>
      <c r="AF144" s="15">
        <f t="shared" si="119"/>
        <v>0</v>
      </c>
      <c r="AG144" s="15" t="str">
        <f t="shared" si="101"/>
        <v/>
      </c>
      <c r="AH144" s="15" t="str">
        <f t="shared" si="102"/>
        <v/>
      </c>
    </row>
    <row r="145" spans="12:34" x14ac:dyDescent="0.2">
      <c r="L145" s="25" t="str">
        <f t="shared" si="120"/>
        <v/>
      </c>
      <c r="M145" s="28" t="str">
        <f t="shared" si="121"/>
        <v/>
      </c>
      <c r="N145" s="15">
        <v>38</v>
      </c>
      <c r="O145" s="26" t="e">
        <f t="shared" si="122"/>
        <v>#VALUE!</v>
      </c>
      <c r="P145" s="21" t="str">
        <f t="shared" si="123"/>
        <v/>
      </c>
      <c r="Q145" s="21" t="str">
        <f t="shared" si="124"/>
        <v/>
      </c>
      <c r="R145" s="21" t="str">
        <f t="shared" si="109"/>
        <v/>
      </c>
      <c r="S145" s="21" t="str">
        <f t="shared" si="110"/>
        <v/>
      </c>
      <c r="T145" s="21" t="str">
        <f t="shared" si="111"/>
        <v/>
      </c>
      <c r="U145" s="21" t="str">
        <f t="shared" si="112"/>
        <v/>
      </c>
      <c r="V145" s="21" t="str">
        <f t="shared" si="113"/>
        <v/>
      </c>
      <c r="W145" s="21" t="str">
        <f t="shared" si="114"/>
        <v/>
      </c>
      <c r="X145" s="21" t="str">
        <f t="shared" si="115"/>
        <v/>
      </c>
      <c r="Y145" s="21" t="str">
        <f t="shared" si="116"/>
        <v/>
      </c>
      <c r="Z145" s="27" t="e">
        <f t="shared" si="117"/>
        <v>#VALUE!</v>
      </c>
      <c r="AA145" s="27" t="e">
        <f t="shared" si="118"/>
        <v>#VALUE!</v>
      </c>
      <c r="AB145" s="15" t="str">
        <f t="shared" si="125"/>
        <v/>
      </c>
      <c r="AC145" s="15">
        <v>38</v>
      </c>
      <c r="AE145" s="15">
        <v>138</v>
      </c>
      <c r="AF145" s="15">
        <f t="shared" si="119"/>
        <v>0</v>
      </c>
      <c r="AG145" s="15" t="str">
        <f t="shared" si="101"/>
        <v/>
      </c>
      <c r="AH145" s="15" t="str">
        <f t="shared" si="102"/>
        <v/>
      </c>
    </row>
    <row r="146" spans="12:34" x14ac:dyDescent="0.2">
      <c r="L146" s="25" t="str">
        <f t="shared" si="120"/>
        <v/>
      </c>
      <c r="M146" s="28" t="str">
        <f t="shared" si="121"/>
        <v/>
      </c>
      <c r="N146" s="15">
        <v>39</v>
      </c>
      <c r="O146" s="26" t="e">
        <f t="shared" si="122"/>
        <v>#VALUE!</v>
      </c>
      <c r="P146" s="21" t="str">
        <f t="shared" si="123"/>
        <v/>
      </c>
      <c r="Q146" s="21" t="str">
        <f t="shared" si="124"/>
        <v/>
      </c>
      <c r="R146" s="21" t="str">
        <f t="shared" si="109"/>
        <v/>
      </c>
      <c r="S146" s="21" t="str">
        <f t="shared" si="110"/>
        <v/>
      </c>
      <c r="T146" s="21" t="str">
        <f t="shared" si="111"/>
        <v/>
      </c>
      <c r="U146" s="21" t="str">
        <f t="shared" si="112"/>
        <v/>
      </c>
      <c r="V146" s="21" t="str">
        <f t="shared" si="113"/>
        <v/>
      </c>
      <c r="W146" s="21" t="str">
        <f t="shared" si="114"/>
        <v/>
      </c>
      <c r="X146" s="21" t="str">
        <f t="shared" si="115"/>
        <v/>
      </c>
      <c r="Y146" s="21" t="str">
        <f t="shared" si="116"/>
        <v/>
      </c>
      <c r="Z146" s="27" t="e">
        <f t="shared" si="117"/>
        <v>#VALUE!</v>
      </c>
      <c r="AA146" s="27" t="e">
        <f t="shared" si="118"/>
        <v>#VALUE!</v>
      </c>
      <c r="AB146" s="15" t="str">
        <f t="shared" si="125"/>
        <v/>
      </c>
      <c r="AC146" s="15">
        <v>39</v>
      </c>
      <c r="AE146" s="15">
        <v>139</v>
      </c>
      <c r="AF146" s="15">
        <f t="shared" si="119"/>
        <v>0</v>
      </c>
      <c r="AG146" s="15" t="str">
        <f t="shared" si="101"/>
        <v/>
      </c>
      <c r="AH146" s="15" t="str">
        <f t="shared" si="102"/>
        <v/>
      </c>
    </row>
    <row r="147" spans="12:34" x14ac:dyDescent="0.2">
      <c r="L147" s="25" t="str">
        <f t="shared" si="120"/>
        <v/>
      </c>
      <c r="M147" s="28" t="str">
        <f t="shared" si="121"/>
        <v/>
      </c>
      <c r="N147" s="15">
        <v>40</v>
      </c>
      <c r="O147" s="26" t="e">
        <f t="shared" si="122"/>
        <v>#VALUE!</v>
      </c>
      <c r="P147" s="21" t="str">
        <f t="shared" si="123"/>
        <v/>
      </c>
      <c r="Q147" s="21" t="str">
        <f t="shared" si="124"/>
        <v/>
      </c>
      <c r="R147" s="21" t="str">
        <f t="shared" si="109"/>
        <v/>
      </c>
      <c r="S147" s="21" t="str">
        <f t="shared" si="110"/>
        <v/>
      </c>
      <c r="T147" s="21" t="str">
        <f t="shared" si="111"/>
        <v/>
      </c>
      <c r="U147" s="21" t="str">
        <f t="shared" si="112"/>
        <v/>
      </c>
      <c r="V147" s="21" t="str">
        <f t="shared" si="113"/>
        <v/>
      </c>
      <c r="W147" s="21" t="str">
        <f t="shared" si="114"/>
        <v/>
      </c>
      <c r="X147" s="21" t="str">
        <f t="shared" si="115"/>
        <v/>
      </c>
      <c r="Y147" s="21" t="str">
        <f t="shared" si="116"/>
        <v/>
      </c>
      <c r="Z147" s="27" t="e">
        <f t="shared" si="117"/>
        <v>#VALUE!</v>
      </c>
      <c r="AA147" s="27" t="e">
        <f t="shared" si="118"/>
        <v>#VALUE!</v>
      </c>
      <c r="AB147" s="15" t="str">
        <f t="shared" si="125"/>
        <v/>
      </c>
      <c r="AC147" s="15">
        <v>40</v>
      </c>
      <c r="AE147" s="15">
        <v>140</v>
      </c>
      <c r="AF147" s="15">
        <f t="shared" si="119"/>
        <v>0</v>
      </c>
      <c r="AG147" s="15" t="str">
        <f t="shared" si="101"/>
        <v/>
      </c>
      <c r="AH147" s="15" t="str">
        <f t="shared" si="102"/>
        <v/>
      </c>
    </row>
    <row r="148" spans="12:34" x14ac:dyDescent="0.2">
      <c r="L148" s="25" t="str">
        <f t="shared" si="120"/>
        <v/>
      </c>
      <c r="M148" s="28" t="str">
        <f t="shared" si="121"/>
        <v/>
      </c>
      <c r="N148" s="15">
        <v>41</v>
      </c>
      <c r="O148" s="26" t="e">
        <f t="shared" si="122"/>
        <v>#VALUE!</v>
      </c>
      <c r="P148" s="21" t="str">
        <f t="shared" si="123"/>
        <v/>
      </c>
      <c r="Q148" s="21" t="str">
        <f t="shared" si="124"/>
        <v/>
      </c>
      <c r="R148" s="21" t="str">
        <f t="shared" si="109"/>
        <v/>
      </c>
      <c r="S148" s="21" t="str">
        <f t="shared" si="110"/>
        <v/>
      </c>
      <c r="T148" s="21" t="str">
        <f t="shared" si="111"/>
        <v/>
      </c>
      <c r="U148" s="21" t="str">
        <f t="shared" si="112"/>
        <v/>
      </c>
      <c r="V148" s="21" t="str">
        <f t="shared" si="113"/>
        <v/>
      </c>
      <c r="W148" s="21" t="str">
        <f t="shared" si="114"/>
        <v/>
      </c>
      <c r="X148" s="21" t="str">
        <f t="shared" si="115"/>
        <v/>
      </c>
      <c r="Y148" s="21" t="str">
        <f t="shared" si="116"/>
        <v/>
      </c>
      <c r="Z148" s="27" t="e">
        <f t="shared" si="117"/>
        <v>#VALUE!</v>
      </c>
      <c r="AA148" s="27" t="e">
        <f t="shared" si="118"/>
        <v>#VALUE!</v>
      </c>
      <c r="AB148" s="15" t="str">
        <f t="shared" si="125"/>
        <v/>
      </c>
      <c r="AC148" s="15">
        <v>41</v>
      </c>
      <c r="AE148" s="15">
        <v>141</v>
      </c>
      <c r="AF148" s="15">
        <f t="shared" si="119"/>
        <v>0</v>
      </c>
      <c r="AG148" s="15" t="str">
        <f t="shared" si="101"/>
        <v/>
      </c>
      <c r="AH148" s="15" t="str">
        <f t="shared" si="102"/>
        <v/>
      </c>
    </row>
    <row r="149" spans="12:34" x14ac:dyDescent="0.2">
      <c r="L149" s="25" t="str">
        <f t="shared" si="120"/>
        <v/>
      </c>
      <c r="M149" s="28" t="str">
        <f t="shared" si="121"/>
        <v/>
      </c>
      <c r="N149" s="15">
        <v>42</v>
      </c>
      <c r="O149" s="26" t="e">
        <f t="shared" si="122"/>
        <v>#VALUE!</v>
      </c>
      <c r="P149" s="21" t="str">
        <f t="shared" si="123"/>
        <v/>
      </c>
      <c r="Q149" s="21" t="str">
        <f t="shared" si="124"/>
        <v/>
      </c>
      <c r="R149" s="21" t="str">
        <f t="shared" si="109"/>
        <v/>
      </c>
      <c r="S149" s="21" t="str">
        <f t="shared" si="110"/>
        <v/>
      </c>
      <c r="T149" s="21" t="str">
        <f t="shared" si="111"/>
        <v/>
      </c>
      <c r="U149" s="21" t="str">
        <f t="shared" si="112"/>
        <v/>
      </c>
      <c r="V149" s="21" t="str">
        <f t="shared" si="113"/>
        <v/>
      </c>
      <c r="W149" s="21" t="str">
        <f t="shared" si="114"/>
        <v/>
      </c>
      <c r="X149" s="21" t="str">
        <f t="shared" si="115"/>
        <v/>
      </c>
      <c r="Y149" s="21" t="str">
        <f t="shared" si="116"/>
        <v/>
      </c>
      <c r="Z149" s="27" t="e">
        <f t="shared" si="117"/>
        <v>#VALUE!</v>
      </c>
      <c r="AA149" s="27" t="e">
        <f t="shared" si="118"/>
        <v>#VALUE!</v>
      </c>
      <c r="AB149" s="15" t="str">
        <f t="shared" si="125"/>
        <v/>
      </c>
      <c r="AC149" s="15">
        <v>42</v>
      </c>
      <c r="AE149" s="15">
        <v>142</v>
      </c>
      <c r="AF149" s="15">
        <f t="shared" si="119"/>
        <v>0</v>
      </c>
      <c r="AG149" s="15" t="str">
        <f t="shared" si="101"/>
        <v/>
      </c>
      <c r="AH149" s="15" t="str">
        <f t="shared" si="102"/>
        <v/>
      </c>
    </row>
    <row r="150" spans="12:34" x14ac:dyDescent="0.2">
      <c r="L150" s="25" t="str">
        <f t="shared" si="120"/>
        <v/>
      </c>
      <c r="M150" s="28" t="str">
        <f t="shared" si="121"/>
        <v/>
      </c>
      <c r="N150" s="15">
        <v>43</v>
      </c>
      <c r="O150" s="26" t="e">
        <f t="shared" si="122"/>
        <v>#VALUE!</v>
      </c>
      <c r="P150" s="21" t="str">
        <f t="shared" si="123"/>
        <v/>
      </c>
      <c r="Q150" s="21" t="str">
        <f t="shared" si="124"/>
        <v/>
      </c>
      <c r="R150" s="21" t="str">
        <f t="shared" si="109"/>
        <v/>
      </c>
      <c r="S150" s="21" t="str">
        <f t="shared" si="110"/>
        <v/>
      </c>
      <c r="T150" s="21" t="str">
        <f t="shared" si="111"/>
        <v/>
      </c>
      <c r="U150" s="21" t="str">
        <f t="shared" si="112"/>
        <v/>
      </c>
      <c r="V150" s="21" t="str">
        <f t="shared" si="113"/>
        <v/>
      </c>
      <c r="W150" s="21" t="str">
        <f t="shared" si="114"/>
        <v/>
      </c>
      <c r="X150" s="21" t="str">
        <f t="shared" si="115"/>
        <v/>
      </c>
      <c r="Y150" s="21" t="str">
        <f t="shared" si="116"/>
        <v/>
      </c>
      <c r="Z150" s="27" t="e">
        <f t="shared" si="117"/>
        <v>#VALUE!</v>
      </c>
      <c r="AA150" s="27" t="e">
        <f t="shared" si="118"/>
        <v>#VALUE!</v>
      </c>
      <c r="AB150" s="15" t="str">
        <f t="shared" si="125"/>
        <v/>
      </c>
      <c r="AC150" s="15">
        <v>43</v>
      </c>
      <c r="AE150" s="15">
        <v>143</v>
      </c>
      <c r="AF150" s="15">
        <f t="shared" si="119"/>
        <v>0</v>
      </c>
      <c r="AG150" s="15" t="str">
        <f t="shared" si="101"/>
        <v/>
      </c>
      <c r="AH150" s="15" t="str">
        <f t="shared" si="102"/>
        <v/>
      </c>
    </row>
    <row r="151" spans="12:34" x14ac:dyDescent="0.2">
      <c r="L151" s="25" t="str">
        <f t="shared" si="120"/>
        <v/>
      </c>
      <c r="M151" s="28" t="str">
        <f t="shared" si="121"/>
        <v/>
      </c>
      <c r="N151" s="15">
        <v>44</v>
      </c>
      <c r="O151" s="26" t="e">
        <f t="shared" si="122"/>
        <v>#VALUE!</v>
      </c>
      <c r="P151" s="21" t="str">
        <f t="shared" si="123"/>
        <v/>
      </c>
      <c r="Q151" s="21" t="str">
        <f t="shared" si="124"/>
        <v/>
      </c>
      <c r="R151" s="21" t="str">
        <f t="shared" si="109"/>
        <v/>
      </c>
      <c r="S151" s="21" t="str">
        <f t="shared" si="110"/>
        <v/>
      </c>
      <c r="T151" s="21" t="str">
        <f t="shared" si="111"/>
        <v/>
      </c>
      <c r="U151" s="21" t="str">
        <f t="shared" si="112"/>
        <v/>
      </c>
      <c r="V151" s="21" t="str">
        <f t="shared" si="113"/>
        <v/>
      </c>
      <c r="W151" s="21" t="str">
        <f t="shared" si="114"/>
        <v/>
      </c>
      <c r="X151" s="21" t="str">
        <f t="shared" si="115"/>
        <v/>
      </c>
      <c r="Y151" s="21" t="str">
        <f t="shared" si="116"/>
        <v/>
      </c>
      <c r="Z151" s="27" t="e">
        <f t="shared" si="117"/>
        <v>#VALUE!</v>
      </c>
      <c r="AA151" s="27" t="e">
        <f t="shared" si="118"/>
        <v>#VALUE!</v>
      </c>
      <c r="AB151" s="15" t="str">
        <f t="shared" si="125"/>
        <v/>
      </c>
      <c r="AC151" s="15">
        <v>44</v>
      </c>
      <c r="AE151" s="15">
        <v>144</v>
      </c>
      <c r="AF151" s="15">
        <f t="shared" si="119"/>
        <v>0</v>
      </c>
      <c r="AG151" s="15" t="str">
        <f t="shared" si="101"/>
        <v/>
      </c>
      <c r="AH151" s="15" t="str">
        <f t="shared" si="102"/>
        <v/>
      </c>
    </row>
    <row r="152" spans="12:34" x14ac:dyDescent="0.2">
      <c r="L152" s="25" t="str">
        <f t="shared" si="120"/>
        <v/>
      </c>
      <c r="M152" s="28" t="str">
        <f t="shared" si="121"/>
        <v/>
      </c>
      <c r="N152" s="15">
        <v>45</v>
      </c>
      <c r="O152" s="26" t="e">
        <f t="shared" si="122"/>
        <v>#VALUE!</v>
      </c>
      <c r="P152" s="21" t="str">
        <f t="shared" si="123"/>
        <v/>
      </c>
      <c r="Q152" s="21" t="str">
        <f t="shared" si="124"/>
        <v/>
      </c>
      <c r="R152" s="21" t="str">
        <f t="shared" si="109"/>
        <v/>
      </c>
      <c r="S152" s="21" t="str">
        <f t="shared" si="110"/>
        <v/>
      </c>
      <c r="T152" s="21" t="str">
        <f t="shared" si="111"/>
        <v/>
      </c>
      <c r="U152" s="21" t="str">
        <f t="shared" si="112"/>
        <v/>
      </c>
      <c r="V152" s="21" t="str">
        <f t="shared" si="113"/>
        <v/>
      </c>
      <c r="W152" s="21" t="str">
        <f t="shared" si="114"/>
        <v/>
      </c>
      <c r="X152" s="21" t="str">
        <f t="shared" si="115"/>
        <v/>
      </c>
      <c r="Y152" s="21" t="str">
        <f t="shared" si="116"/>
        <v/>
      </c>
      <c r="Z152" s="27" t="e">
        <f t="shared" si="117"/>
        <v>#VALUE!</v>
      </c>
      <c r="AA152" s="27" t="e">
        <f t="shared" si="118"/>
        <v>#VALUE!</v>
      </c>
      <c r="AB152" s="15" t="str">
        <f t="shared" si="125"/>
        <v/>
      </c>
      <c r="AC152" s="15">
        <v>45</v>
      </c>
      <c r="AE152" s="15">
        <v>145</v>
      </c>
      <c r="AF152" s="15">
        <f t="shared" si="119"/>
        <v>0</v>
      </c>
      <c r="AG152" s="15" t="str">
        <f t="shared" si="101"/>
        <v/>
      </c>
      <c r="AH152" s="15" t="str">
        <f t="shared" si="102"/>
        <v/>
      </c>
    </row>
    <row r="153" spans="12:34" x14ac:dyDescent="0.2">
      <c r="L153" s="25" t="str">
        <f t="shared" si="120"/>
        <v/>
      </c>
      <c r="M153" s="28" t="str">
        <f t="shared" si="121"/>
        <v/>
      </c>
      <c r="N153" s="15">
        <v>46</v>
      </c>
      <c r="O153" s="26" t="e">
        <f t="shared" si="122"/>
        <v>#VALUE!</v>
      </c>
      <c r="P153" s="21" t="str">
        <f t="shared" si="123"/>
        <v/>
      </c>
      <c r="Q153" s="21" t="str">
        <f t="shared" si="124"/>
        <v/>
      </c>
      <c r="R153" s="21" t="str">
        <f t="shared" si="109"/>
        <v/>
      </c>
      <c r="S153" s="21" t="str">
        <f t="shared" si="110"/>
        <v/>
      </c>
      <c r="T153" s="21" t="str">
        <f t="shared" si="111"/>
        <v/>
      </c>
      <c r="U153" s="21" t="str">
        <f t="shared" si="112"/>
        <v/>
      </c>
      <c r="V153" s="21" t="str">
        <f t="shared" si="113"/>
        <v/>
      </c>
      <c r="W153" s="21" t="str">
        <f t="shared" si="114"/>
        <v/>
      </c>
      <c r="X153" s="21" t="str">
        <f t="shared" si="115"/>
        <v/>
      </c>
      <c r="Y153" s="21" t="str">
        <f t="shared" si="116"/>
        <v/>
      </c>
      <c r="Z153" s="27" t="e">
        <f t="shared" si="117"/>
        <v>#VALUE!</v>
      </c>
      <c r="AA153" s="27" t="e">
        <f t="shared" si="118"/>
        <v>#VALUE!</v>
      </c>
      <c r="AB153" s="15" t="str">
        <f t="shared" si="125"/>
        <v/>
      </c>
      <c r="AC153" s="15">
        <v>46</v>
      </c>
      <c r="AE153" s="15">
        <v>146</v>
      </c>
      <c r="AF153" s="15">
        <f t="shared" si="119"/>
        <v>0</v>
      </c>
      <c r="AG153" s="15" t="str">
        <f t="shared" si="101"/>
        <v/>
      </c>
      <c r="AH153" s="15" t="str">
        <f t="shared" si="102"/>
        <v/>
      </c>
    </row>
    <row r="154" spans="12:34" x14ac:dyDescent="0.2">
      <c r="L154" s="25" t="str">
        <f t="shared" si="120"/>
        <v/>
      </c>
      <c r="M154" s="28" t="str">
        <f t="shared" si="121"/>
        <v/>
      </c>
      <c r="N154" s="15">
        <v>47</v>
      </c>
      <c r="O154" s="26" t="e">
        <f t="shared" si="122"/>
        <v>#VALUE!</v>
      </c>
      <c r="P154" s="21" t="str">
        <f t="shared" si="123"/>
        <v/>
      </c>
      <c r="Q154" s="21" t="str">
        <f t="shared" si="124"/>
        <v/>
      </c>
      <c r="R154" s="21" t="str">
        <f t="shared" si="109"/>
        <v/>
      </c>
      <c r="S154" s="21" t="str">
        <f t="shared" si="110"/>
        <v/>
      </c>
      <c r="T154" s="21" t="str">
        <f t="shared" si="111"/>
        <v/>
      </c>
      <c r="U154" s="21" t="str">
        <f t="shared" si="112"/>
        <v/>
      </c>
      <c r="V154" s="21" t="str">
        <f t="shared" si="113"/>
        <v/>
      </c>
      <c r="W154" s="21" t="str">
        <f t="shared" si="114"/>
        <v/>
      </c>
      <c r="X154" s="21" t="str">
        <f t="shared" si="115"/>
        <v/>
      </c>
      <c r="Y154" s="21" t="str">
        <f t="shared" si="116"/>
        <v/>
      </c>
      <c r="Z154" s="27" t="e">
        <f t="shared" si="117"/>
        <v>#VALUE!</v>
      </c>
      <c r="AA154" s="27" t="e">
        <f t="shared" si="118"/>
        <v>#VALUE!</v>
      </c>
      <c r="AB154" s="15" t="str">
        <f t="shared" si="125"/>
        <v/>
      </c>
      <c r="AC154" s="15">
        <v>47</v>
      </c>
      <c r="AE154" s="15">
        <v>147</v>
      </c>
      <c r="AF154" s="15">
        <f t="shared" si="119"/>
        <v>0</v>
      </c>
      <c r="AG154" s="15" t="str">
        <f t="shared" si="101"/>
        <v/>
      </c>
      <c r="AH154" s="15" t="str">
        <f t="shared" si="102"/>
        <v/>
      </c>
    </row>
    <row r="155" spans="12:34" x14ac:dyDescent="0.2">
      <c r="L155" s="25" t="str">
        <f t="shared" si="120"/>
        <v/>
      </c>
      <c r="M155" s="28" t="str">
        <f t="shared" si="121"/>
        <v/>
      </c>
      <c r="N155" s="15">
        <v>48</v>
      </c>
      <c r="O155" s="26" t="e">
        <f t="shared" si="122"/>
        <v>#VALUE!</v>
      </c>
      <c r="P155" s="21" t="str">
        <f t="shared" si="123"/>
        <v/>
      </c>
      <c r="Q155" s="21" t="str">
        <f t="shared" si="124"/>
        <v/>
      </c>
      <c r="R155" s="21" t="str">
        <f t="shared" si="109"/>
        <v/>
      </c>
      <c r="S155" s="21" t="str">
        <f t="shared" si="110"/>
        <v/>
      </c>
      <c r="T155" s="21" t="str">
        <f t="shared" si="111"/>
        <v/>
      </c>
      <c r="U155" s="21" t="str">
        <f t="shared" si="112"/>
        <v/>
      </c>
      <c r="V155" s="21" t="str">
        <f t="shared" si="113"/>
        <v/>
      </c>
      <c r="W155" s="21" t="str">
        <f t="shared" si="114"/>
        <v/>
      </c>
      <c r="X155" s="21" t="str">
        <f t="shared" si="115"/>
        <v/>
      </c>
      <c r="Y155" s="21" t="str">
        <f t="shared" si="116"/>
        <v/>
      </c>
      <c r="Z155" s="27" t="e">
        <f t="shared" si="117"/>
        <v>#VALUE!</v>
      </c>
      <c r="AA155" s="27" t="e">
        <f t="shared" si="118"/>
        <v>#VALUE!</v>
      </c>
      <c r="AB155" s="15" t="str">
        <f t="shared" si="125"/>
        <v/>
      </c>
      <c r="AC155" s="15">
        <v>48</v>
      </c>
      <c r="AE155" s="15">
        <v>148</v>
      </c>
      <c r="AF155" s="15">
        <f t="shared" si="119"/>
        <v>0</v>
      </c>
      <c r="AG155" s="15" t="str">
        <f t="shared" si="101"/>
        <v/>
      </c>
      <c r="AH155" s="15" t="str">
        <f t="shared" si="102"/>
        <v/>
      </c>
    </row>
    <row r="156" spans="12:34" x14ac:dyDescent="0.2">
      <c r="L156" s="25" t="str">
        <f t="shared" si="120"/>
        <v/>
      </c>
      <c r="M156" s="28" t="str">
        <f t="shared" si="121"/>
        <v/>
      </c>
      <c r="N156" s="15">
        <v>49</v>
      </c>
      <c r="O156" s="26" t="e">
        <f t="shared" si="122"/>
        <v>#VALUE!</v>
      </c>
      <c r="P156" s="21" t="str">
        <f t="shared" si="123"/>
        <v/>
      </c>
      <c r="Q156" s="21" t="str">
        <f t="shared" si="124"/>
        <v/>
      </c>
      <c r="R156" s="21" t="str">
        <f t="shared" si="109"/>
        <v/>
      </c>
      <c r="S156" s="21" t="str">
        <f t="shared" si="110"/>
        <v/>
      </c>
      <c r="T156" s="21" t="str">
        <f t="shared" si="111"/>
        <v/>
      </c>
      <c r="U156" s="21" t="str">
        <f t="shared" si="112"/>
        <v/>
      </c>
      <c r="V156" s="21" t="str">
        <f t="shared" si="113"/>
        <v/>
      </c>
      <c r="W156" s="21" t="str">
        <f t="shared" si="114"/>
        <v/>
      </c>
      <c r="X156" s="21" t="str">
        <f t="shared" si="115"/>
        <v/>
      </c>
      <c r="Y156" s="21" t="str">
        <f t="shared" si="116"/>
        <v/>
      </c>
      <c r="Z156" s="27" t="e">
        <f t="shared" si="117"/>
        <v>#VALUE!</v>
      </c>
      <c r="AA156" s="27" t="e">
        <f t="shared" si="118"/>
        <v>#VALUE!</v>
      </c>
      <c r="AB156" s="15" t="str">
        <f t="shared" si="125"/>
        <v/>
      </c>
      <c r="AC156" s="15">
        <v>49</v>
      </c>
      <c r="AE156" s="15">
        <v>149</v>
      </c>
      <c r="AF156" s="15">
        <f t="shared" si="119"/>
        <v>0</v>
      </c>
      <c r="AG156" s="15" t="str">
        <f t="shared" si="101"/>
        <v/>
      </c>
      <c r="AH156" s="15" t="str">
        <f t="shared" si="102"/>
        <v/>
      </c>
    </row>
    <row r="157" spans="12:34" x14ac:dyDescent="0.2">
      <c r="L157" s="25" t="str">
        <f t="shared" si="120"/>
        <v/>
      </c>
      <c r="M157" s="28" t="str">
        <f t="shared" si="121"/>
        <v/>
      </c>
      <c r="N157" s="15">
        <v>50</v>
      </c>
      <c r="O157" s="26" t="e">
        <f t="shared" si="122"/>
        <v>#VALUE!</v>
      </c>
      <c r="P157" s="21" t="str">
        <f t="shared" si="123"/>
        <v/>
      </c>
      <c r="Q157" s="21" t="str">
        <f t="shared" si="124"/>
        <v/>
      </c>
      <c r="R157" s="21" t="str">
        <f t="shared" si="109"/>
        <v/>
      </c>
      <c r="S157" s="21" t="str">
        <f t="shared" si="110"/>
        <v/>
      </c>
      <c r="T157" s="21" t="str">
        <f t="shared" si="111"/>
        <v/>
      </c>
      <c r="U157" s="21" t="str">
        <f t="shared" si="112"/>
        <v/>
      </c>
      <c r="V157" s="21" t="str">
        <f t="shared" si="113"/>
        <v/>
      </c>
      <c r="W157" s="21" t="str">
        <f t="shared" si="114"/>
        <v/>
      </c>
      <c r="X157" s="21" t="str">
        <f t="shared" si="115"/>
        <v/>
      </c>
      <c r="Y157" s="21" t="str">
        <f t="shared" si="116"/>
        <v/>
      </c>
      <c r="Z157" s="27" t="e">
        <f t="shared" si="117"/>
        <v>#VALUE!</v>
      </c>
      <c r="AA157" s="27" t="e">
        <f t="shared" si="118"/>
        <v>#VALUE!</v>
      </c>
      <c r="AB157" s="15" t="str">
        <f t="shared" si="125"/>
        <v/>
      </c>
      <c r="AC157" s="15">
        <v>50</v>
      </c>
      <c r="AE157" s="15">
        <v>150</v>
      </c>
      <c r="AF157" s="15">
        <f t="shared" si="119"/>
        <v>0</v>
      </c>
      <c r="AG157" s="15" t="str">
        <f t="shared" si="101"/>
        <v/>
      </c>
      <c r="AH157" s="15" t="str">
        <f t="shared" si="102"/>
        <v/>
      </c>
    </row>
    <row r="158" spans="12:34" x14ac:dyDescent="0.2">
      <c r="L158" s="25" t="str">
        <f>IF(E8&lt;&gt;0,E8,"")</f>
        <v/>
      </c>
      <c r="M158" s="28" t="str">
        <f>IF(E8&lt;&gt;0,"x4","")</f>
        <v/>
      </c>
      <c r="N158" s="15">
        <v>1</v>
      </c>
      <c r="O158" s="26" t="e">
        <f t="shared" ref="O158:O166" si="126">Z158+(AA158-1)/2</f>
        <v>#VALUE!</v>
      </c>
      <c r="P158" s="21" t="str">
        <f t="shared" ref="P158:P167" si="127">IF(M158="x1",O158,"")</f>
        <v/>
      </c>
      <c r="Q158" s="21" t="str">
        <f t="shared" ref="Q158:Q167" si="128">IF(M158="x2",O158,"")</f>
        <v/>
      </c>
      <c r="R158" s="21" t="str">
        <f t="shared" si="109"/>
        <v/>
      </c>
      <c r="S158" s="21" t="str">
        <f t="shared" si="110"/>
        <v/>
      </c>
      <c r="T158" s="21" t="str">
        <f t="shared" si="111"/>
        <v/>
      </c>
      <c r="U158" s="21" t="str">
        <f t="shared" si="112"/>
        <v/>
      </c>
      <c r="V158" s="21" t="str">
        <f t="shared" si="113"/>
        <v/>
      </c>
      <c r="W158" s="21" t="str">
        <f t="shared" si="114"/>
        <v/>
      </c>
      <c r="X158" s="21" t="str">
        <f t="shared" si="115"/>
        <v/>
      </c>
      <c r="Y158" s="21" t="str">
        <f t="shared" si="116"/>
        <v/>
      </c>
      <c r="Z158" s="27" t="e">
        <f t="shared" si="117"/>
        <v>#VALUE!</v>
      </c>
      <c r="AA158" s="27" t="e">
        <f t="shared" si="118"/>
        <v>#VALUE!</v>
      </c>
      <c r="AB158" s="15" t="str">
        <f t="shared" ref="AB158:AB163" si="129">IF(M158=0,"",M158)</f>
        <v/>
      </c>
      <c r="AC158" s="15">
        <v>1</v>
      </c>
      <c r="AE158" s="15">
        <v>151</v>
      </c>
      <c r="AF158" s="15">
        <f t="shared" si="119"/>
        <v>0</v>
      </c>
      <c r="AG158" s="15" t="str">
        <f t="shared" si="101"/>
        <v/>
      </c>
      <c r="AH158" s="15" t="str">
        <f t="shared" si="102"/>
        <v/>
      </c>
    </row>
    <row r="159" spans="12:34" x14ac:dyDescent="0.2">
      <c r="L159" s="25" t="str">
        <f t="shared" ref="L159:L174" si="130">IF(E9&lt;&gt;0,E9,"")</f>
        <v/>
      </c>
      <c r="M159" s="28" t="str">
        <f t="shared" ref="M159:M174" si="131">IF(E9&lt;&gt;0,"x4","")</f>
        <v/>
      </c>
      <c r="N159" s="15">
        <v>2</v>
      </c>
      <c r="O159" s="26" t="e">
        <f t="shared" si="126"/>
        <v>#VALUE!</v>
      </c>
      <c r="P159" s="21" t="str">
        <f t="shared" si="127"/>
        <v/>
      </c>
      <c r="Q159" s="21" t="str">
        <f t="shared" si="128"/>
        <v/>
      </c>
      <c r="R159" s="21" t="str">
        <f t="shared" si="109"/>
        <v/>
      </c>
      <c r="S159" s="21" t="str">
        <f t="shared" si="110"/>
        <v/>
      </c>
      <c r="T159" s="21" t="str">
        <f t="shared" si="111"/>
        <v/>
      </c>
      <c r="U159" s="21" t="str">
        <f t="shared" si="112"/>
        <v/>
      </c>
      <c r="V159" s="21" t="str">
        <f t="shared" si="113"/>
        <v/>
      </c>
      <c r="W159" s="21" t="str">
        <f t="shared" si="114"/>
        <v/>
      </c>
      <c r="X159" s="21" t="str">
        <f t="shared" si="115"/>
        <v/>
      </c>
      <c r="Y159" s="21" t="str">
        <f t="shared" si="116"/>
        <v/>
      </c>
      <c r="Z159" s="27" t="e">
        <f t="shared" si="117"/>
        <v>#VALUE!</v>
      </c>
      <c r="AA159" s="27" t="e">
        <f t="shared" si="118"/>
        <v>#VALUE!</v>
      </c>
      <c r="AB159" s="15" t="str">
        <f t="shared" si="129"/>
        <v/>
      </c>
      <c r="AC159" s="15">
        <v>2</v>
      </c>
      <c r="AE159" s="15">
        <v>152</v>
      </c>
      <c r="AF159" s="15">
        <f t="shared" si="119"/>
        <v>0</v>
      </c>
      <c r="AG159" s="15" t="str">
        <f t="shared" si="101"/>
        <v/>
      </c>
      <c r="AH159" s="15" t="str">
        <f t="shared" si="102"/>
        <v/>
      </c>
    </row>
    <row r="160" spans="12:34" x14ac:dyDescent="0.2">
      <c r="L160" s="25" t="str">
        <f t="shared" si="130"/>
        <v/>
      </c>
      <c r="M160" s="28" t="str">
        <f t="shared" si="131"/>
        <v/>
      </c>
      <c r="N160" s="15">
        <v>3</v>
      </c>
      <c r="O160" s="26" t="e">
        <f t="shared" si="126"/>
        <v>#VALUE!</v>
      </c>
      <c r="P160" s="21" t="str">
        <f t="shared" si="127"/>
        <v/>
      </c>
      <c r="Q160" s="21" t="str">
        <f t="shared" si="128"/>
        <v/>
      </c>
      <c r="R160" s="21" t="str">
        <f t="shared" si="109"/>
        <v/>
      </c>
      <c r="S160" s="21" t="str">
        <f t="shared" si="110"/>
        <v/>
      </c>
      <c r="T160" s="21" t="str">
        <f t="shared" si="111"/>
        <v/>
      </c>
      <c r="U160" s="21" t="str">
        <f t="shared" si="112"/>
        <v/>
      </c>
      <c r="V160" s="21" t="str">
        <f t="shared" si="113"/>
        <v/>
      </c>
      <c r="W160" s="21" t="str">
        <f t="shared" si="114"/>
        <v/>
      </c>
      <c r="X160" s="21" t="str">
        <f t="shared" si="115"/>
        <v/>
      </c>
      <c r="Y160" s="21" t="str">
        <f t="shared" si="116"/>
        <v/>
      </c>
      <c r="Z160" s="27" t="e">
        <f t="shared" si="117"/>
        <v>#VALUE!</v>
      </c>
      <c r="AA160" s="27" t="e">
        <f t="shared" si="118"/>
        <v>#VALUE!</v>
      </c>
      <c r="AB160" s="15" t="str">
        <f t="shared" si="129"/>
        <v/>
      </c>
      <c r="AC160" s="15">
        <v>3</v>
      </c>
      <c r="AE160" s="15">
        <v>153</v>
      </c>
      <c r="AF160" s="15">
        <f t="shared" si="119"/>
        <v>0</v>
      </c>
      <c r="AG160" s="15" t="str">
        <f t="shared" si="101"/>
        <v/>
      </c>
      <c r="AH160" s="15" t="str">
        <f t="shared" si="102"/>
        <v/>
      </c>
    </row>
    <row r="161" spans="12:34" x14ac:dyDescent="0.2">
      <c r="L161" s="25" t="str">
        <f t="shared" si="130"/>
        <v/>
      </c>
      <c r="M161" s="28" t="str">
        <f t="shared" si="131"/>
        <v/>
      </c>
      <c r="N161" s="15">
        <v>4</v>
      </c>
      <c r="O161" s="26" t="e">
        <f t="shared" si="126"/>
        <v>#VALUE!</v>
      </c>
      <c r="P161" s="21" t="str">
        <f t="shared" si="127"/>
        <v/>
      </c>
      <c r="Q161" s="21" t="str">
        <f t="shared" si="128"/>
        <v/>
      </c>
      <c r="R161" s="21" t="str">
        <f t="shared" si="109"/>
        <v/>
      </c>
      <c r="S161" s="21" t="str">
        <f t="shared" si="110"/>
        <v/>
      </c>
      <c r="T161" s="21" t="str">
        <f t="shared" si="111"/>
        <v/>
      </c>
      <c r="U161" s="21" t="str">
        <f t="shared" si="112"/>
        <v/>
      </c>
      <c r="V161" s="21" t="str">
        <f t="shared" si="113"/>
        <v/>
      </c>
      <c r="W161" s="21" t="str">
        <f t="shared" si="114"/>
        <v/>
      </c>
      <c r="X161" s="21" t="str">
        <f t="shared" si="115"/>
        <v/>
      </c>
      <c r="Y161" s="21" t="str">
        <f t="shared" si="116"/>
        <v/>
      </c>
      <c r="Z161" s="27" t="e">
        <f t="shared" si="117"/>
        <v>#VALUE!</v>
      </c>
      <c r="AA161" s="27" t="e">
        <f t="shared" si="118"/>
        <v>#VALUE!</v>
      </c>
      <c r="AB161" s="15" t="str">
        <f t="shared" si="129"/>
        <v/>
      </c>
      <c r="AC161" s="15">
        <v>4</v>
      </c>
      <c r="AE161" s="15">
        <v>154</v>
      </c>
      <c r="AF161" s="15">
        <f t="shared" si="119"/>
        <v>0</v>
      </c>
      <c r="AG161" s="15" t="str">
        <f t="shared" si="101"/>
        <v/>
      </c>
      <c r="AH161" s="15" t="str">
        <f t="shared" si="102"/>
        <v/>
      </c>
    </row>
    <row r="162" spans="12:34" x14ac:dyDescent="0.2">
      <c r="L162" s="25" t="str">
        <f t="shared" si="130"/>
        <v/>
      </c>
      <c r="M162" s="28" t="str">
        <f t="shared" si="131"/>
        <v/>
      </c>
      <c r="N162" s="15">
        <v>5</v>
      </c>
      <c r="O162" s="26" t="e">
        <f t="shared" si="126"/>
        <v>#VALUE!</v>
      </c>
      <c r="P162" s="21" t="str">
        <f t="shared" si="127"/>
        <v/>
      </c>
      <c r="Q162" s="21" t="str">
        <f t="shared" si="128"/>
        <v/>
      </c>
      <c r="R162" s="21" t="str">
        <f t="shared" si="109"/>
        <v/>
      </c>
      <c r="S162" s="21" t="str">
        <f t="shared" si="110"/>
        <v/>
      </c>
      <c r="T162" s="21" t="str">
        <f t="shared" si="111"/>
        <v/>
      </c>
      <c r="U162" s="21" t="str">
        <f t="shared" si="112"/>
        <v/>
      </c>
      <c r="V162" s="21" t="str">
        <f t="shared" si="113"/>
        <v/>
      </c>
      <c r="W162" s="21" t="str">
        <f t="shared" si="114"/>
        <v/>
      </c>
      <c r="X162" s="21" t="str">
        <f t="shared" si="115"/>
        <v/>
      </c>
      <c r="Y162" s="21" t="str">
        <f t="shared" si="116"/>
        <v/>
      </c>
      <c r="Z162" s="27" t="e">
        <f t="shared" si="117"/>
        <v>#VALUE!</v>
      </c>
      <c r="AA162" s="27" t="e">
        <f t="shared" si="118"/>
        <v>#VALUE!</v>
      </c>
      <c r="AB162" s="15" t="str">
        <f t="shared" si="129"/>
        <v/>
      </c>
      <c r="AC162" s="15">
        <v>5</v>
      </c>
      <c r="AE162" s="15">
        <v>155</v>
      </c>
      <c r="AF162" s="15">
        <f t="shared" si="119"/>
        <v>0</v>
      </c>
      <c r="AG162" s="15" t="str">
        <f t="shared" si="101"/>
        <v/>
      </c>
      <c r="AH162" s="15" t="str">
        <f t="shared" si="102"/>
        <v/>
      </c>
    </row>
    <row r="163" spans="12:34" x14ac:dyDescent="0.2">
      <c r="L163" s="25" t="str">
        <f t="shared" si="130"/>
        <v/>
      </c>
      <c r="M163" s="28" t="str">
        <f t="shared" si="131"/>
        <v/>
      </c>
      <c r="N163" s="15">
        <v>6</v>
      </c>
      <c r="O163" s="26" t="e">
        <f t="shared" si="126"/>
        <v>#VALUE!</v>
      </c>
      <c r="P163" s="21" t="str">
        <f t="shared" si="127"/>
        <v/>
      </c>
      <c r="Q163" s="21" t="str">
        <f t="shared" si="128"/>
        <v/>
      </c>
      <c r="R163" s="21" t="str">
        <f t="shared" si="109"/>
        <v/>
      </c>
      <c r="S163" s="21" t="str">
        <f t="shared" si="110"/>
        <v/>
      </c>
      <c r="T163" s="21" t="str">
        <f t="shared" si="111"/>
        <v/>
      </c>
      <c r="U163" s="21" t="str">
        <f t="shared" si="112"/>
        <v/>
      </c>
      <c r="V163" s="21" t="str">
        <f t="shared" si="113"/>
        <v/>
      </c>
      <c r="W163" s="21" t="str">
        <f t="shared" si="114"/>
        <v/>
      </c>
      <c r="X163" s="21" t="str">
        <f t="shared" si="115"/>
        <v/>
      </c>
      <c r="Y163" s="21" t="str">
        <f t="shared" si="116"/>
        <v/>
      </c>
      <c r="Z163" s="27" t="e">
        <f t="shared" si="117"/>
        <v>#VALUE!</v>
      </c>
      <c r="AA163" s="27" t="e">
        <f t="shared" si="118"/>
        <v>#VALUE!</v>
      </c>
      <c r="AB163" s="15" t="str">
        <f t="shared" si="129"/>
        <v/>
      </c>
      <c r="AC163" s="15">
        <v>6</v>
      </c>
      <c r="AE163" s="15">
        <v>156</v>
      </c>
      <c r="AF163" s="15">
        <f t="shared" si="119"/>
        <v>0</v>
      </c>
      <c r="AG163" s="15" t="str">
        <f t="shared" si="101"/>
        <v/>
      </c>
      <c r="AH163" s="15" t="str">
        <f t="shared" si="102"/>
        <v/>
      </c>
    </row>
    <row r="164" spans="12:34" x14ac:dyDescent="0.2">
      <c r="L164" s="25" t="str">
        <f t="shared" si="130"/>
        <v/>
      </c>
      <c r="M164" s="28" t="str">
        <f t="shared" si="131"/>
        <v/>
      </c>
      <c r="N164" s="15">
        <v>7</v>
      </c>
      <c r="O164" s="26" t="e">
        <f t="shared" si="126"/>
        <v>#VALUE!</v>
      </c>
      <c r="P164" s="21" t="str">
        <f t="shared" si="127"/>
        <v/>
      </c>
      <c r="Q164" s="21" t="str">
        <f t="shared" si="128"/>
        <v/>
      </c>
      <c r="R164" s="21" t="str">
        <f t="shared" si="109"/>
        <v/>
      </c>
      <c r="S164" s="21" t="str">
        <f t="shared" si="110"/>
        <v/>
      </c>
      <c r="T164" s="21" t="str">
        <f t="shared" si="111"/>
        <v/>
      </c>
      <c r="U164" s="21" t="str">
        <f t="shared" si="112"/>
        <v/>
      </c>
      <c r="V164" s="21" t="str">
        <f t="shared" si="113"/>
        <v/>
      </c>
      <c r="W164" s="21" t="str">
        <f t="shared" si="114"/>
        <v/>
      </c>
      <c r="X164" s="21" t="str">
        <f t="shared" si="115"/>
        <v/>
      </c>
      <c r="Y164" s="21" t="str">
        <f t="shared" si="116"/>
        <v/>
      </c>
      <c r="Z164" s="27" t="e">
        <f t="shared" si="117"/>
        <v>#VALUE!</v>
      </c>
      <c r="AA164" s="27" t="e">
        <f t="shared" si="118"/>
        <v>#VALUE!</v>
      </c>
      <c r="AB164" s="15" t="str">
        <f t="shared" ref="AB164:AB179" si="132">IF(M164=0,"",M164)</f>
        <v/>
      </c>
      <c r="AC164" s="15">
        <v>7</v>
      </c>
      <c r="AE164" s="15">
        <v>157</v>
      </c>
      <c r="AF164" s="15">
        <f t="shared" si="119"/>
        <v>0</v>
      </c>
      <c r="AG164" s="15" t="str">
        <f t="shared" si="101"/>
        <v/>
      </c>
      <c r="AH164" s="15" t="str">
        <f t="shared" si="102"/>
        <v/>
      </c>
    </row>
    <row r="165" spans="12:34" x14ac:dyDescent="0.2">
      <c r="L165" s="25" t="str">
        <f t="shared" si="130"/>
        <v/>
      </c>
      <c r="M165" s="28" t="str">
        <f t="shared" si="131"/>
        <v/>
      </c>
      <c r="N165" s="15">
        <v>8</v>
      </c>
      <c r="O165" s="26" t="e">
        <f t="shared" si="126"/>
        <v>#VALUE!</v>
      </c>
      <c r="P165" s="21" t="str">
        <f t="shared" si="127"/>
        <v/>
      </c>
      <c r="Q165" s="21" t="str">
        <f t="shared" si="128"/>
        <v/>
      </c>
      <c r="R165" s="21" t="str">
        <f t="shared" si="109"/>
        <v/>
      </c>
      <c r="S165" s="21" t="str">
        <f t="shared" si="110"/>
        <v/>
      </c>
      <c r="T165" s="21" t="str">
        <f t="shared" si="111"/>
        <v/>
      </c>
      <c r="U165" s="21" t="str">
        <f t="shared" si="112"/>
        <v/>
      </c>
      <c r="V165" s="21" t="str">
        <f t="shared" si="113"/>
        <v/>
      </c>
      <c r="W165" s="21" t="str">
        <f t="shared" si="114"/>
        <v/>
      </c>
      <c r="X165" s="21" t="str">
        <f t="shared" si="115"/>
        <v/>
      </c>
      <c r="Y165" s="21" t="str">
        <f t="shared" si="116"/>
        <v/>
      </c>
      <c r="Z165" s="27" t="e">
        <f t="shared" si="117"/>
        <v>#VALUE!</v>
      </c>
      <c r="AA165" s="27" t="e">
        <f t="shared" si="118"/>
        <v>#VALUE!</v>
      </c>
      <c r="AB165" s="15" t="str">
        <f t="shared" si="132"/>
        <v/>
      </c>
      <c r="AC165" s="15">
        <v>8</v>
      </c>
      <c r="AE165" s="15">
        <v>158</v>
      </c>
      <c r="AF165" s="15">
        <f t="shared" si="119"/>
        <v>0</v>
      </c>
      <c r="AG165" s="15" t="str">
        <f t="shared" si="101"/>
        <v/>
      </c>
      <c r="AH165" s="15" t="str">
        <f t="shared" si="102"/>
        <v/>
      </c>
    </row>
    <row r="166" spans="12:34" x14ac:dyDescent="0.2">
      <c r="L166" s="25" t="str">
        <f t="shared" si="130"/>
        <v/>
      </c>
      <c r="M166" s="28" t="str">
        <f t="shared" si="131"/>
        <v/>
      </c>
      <c r="N166" s="15">
        <v>9</v>
      </c>
      <c r="O166" s="26" t="e">
        <f t="shared" si="126"/>
        <v>#VALUE!</v>
      </c>
      <c r="P166" s="21" t="str">
        <f t="shared" si="127"/>
        <v/>
      </c>
      <c r="Q166" s="21" t="str">
        <f t="shared" si="128"/>
        <v/>
      </c>
      <c r="R166" s="21" t="str">
        <f t="shared" si="109"/>
        <v/>
      </c>
      <c r="S166" s="21" t="str">
        <f t="shared" si="110"/>
        <v/>
      </c>
      <c r="T166" s="21" t="str">
        <f t="shared" si="111"/>
        <v/>
      </c>
      <c r="U166" s="21" t="str">
        <f t="shared" si="112"/>
        <v/>
      </c>
      <c r="V166" s="21" t="str">
        <f t="shared" si="113"/>
        <v/>
      </c>
      <c r="W166" s="21" t="str">
        <f t="shared" si="114"/>
        <v/>
      </c>
      <c r="X166" s="21" t="str">
        <f t="shared" si="115"/>
        <v/>
      </c>
      <c r="Y166" s="21" t="str">
        <f t="shared" si="116"/>
        <v/>
      </c>
      <c r="Z166" s="27" t="e">
        <f t="shared" si="117"/>
        <v>#VALUE!</v>
      </c>
      <c r="AA166" s="27" t="e">
        <f t="shared" si="118"/>
        <v>#VALUE!</v>
      </c>
      <c r="AB166" s="15" t="str">
        <f t="shared" si="132"/>
        <v/>
      </c>
      <c r="AC166" s="15">
        <v>9</v>
      </c>
      <c r="AE166" s="15">
        <v>159</v>
      </c>
      <c r="AF166" s="15">
        <f t="shared" si="119"/>
        <v>0</v>
      </c>
      <c r="AG166" s="15" t="str">
        <f t="shared" si="101"/>
        <v/>
      </c>
      <c r="AH166" s="15" t="str">
        <f t="shared" si="102"/>
        <v/>
      </c>
    </row>
    <row r="167" spans="12:34" x14ac:dyDescent="0.2">
      <c r="L167" s="25" t="str">
        <f t="shared" si="130"/>
        <v/>
      </c>
      <c r="M167" s="28" t="str">
        <f t="shared" si="131"/>
        <v/>
      </c>
      <c r="N167" s="15">
        <v>10</v>
      </c>
      <c r="O167" s="26" t="e">
        <f t="shared" ref="O167:O182" si="133">Z167+(AA167-1)/2</f>
        <v>#VALUE!</v>
      </c>
      <c r="P167" s="21" t="str">
        <f t="shared" si="127"/>
        <v/>
      </c>
      <c r="Q167" s="21" t="str">
        <f t="shared" si="128"/>
        <v/>
      </c>
      <c r="R167" s="21" t="str">
        <f t="shared" si="109"/>
        <v/>
      </c>
      <c r="S167" s="21" t="str">
        <f t="shared" si="110"/>
        <v/>
      </c>
      <c r="T167" s="21" t="str">
        <f t="shared" si="111"/>
        <v/>
      </c>
      <c r="U167" s="21" t="str">
        <f t="shared" si="112"/>
        <v/>
      </c>
      <c r="V167" s="21" t="str">
        <f t="shared" si="113"/>
        <v/>
      </c>
      <c r="W167" s="21" t="str">
        <f t="shared" si="114"/>
        <v/>
      </c>
      <c r="X167" s="21" t="str">
        <f t="shared" si="115"/>
        <v/>
      </c>
      <c r="Y167" s="21" t="str">
        <f t="shared" si="116"/>
        <v/>
      </c>
      <c r="Z167" s="27" t="e">
        <f t="shared" si="117"/>
        <v>#VALUE!</v>
      </c>
      <c r="AA167" s="27" t="e">
        <f t="shared" si="118"/>
        <v>#VALUE!</v>
      </c>
      <c r="AB167" s="15" t="str">
        <f t="shared" si="132"/>
        <v/>
      </c>
      <c r="AC167" s="15">
        <v>10</v>
      </c>
      <c r="AE167" s="15">
        <v>160</v>
      </c>
      <c r="AF167" s="15">
        <f t="shared" si="119"/>
        <v>0</v>
      </c>
      <c r="AG167" s="15" t="str">
        <f t="shared" si="101"/>
        <v/>
      </c>
      <c r="AH167" s="15" t="str">
        <f t="shared" si="102"/>
        <v/>
      </c>
    </row>
    <row r="168" spans="12:34" x14ac:dyDescent="0.2">
      <c r="L168" s="25" t="str">
        <f t="shared" si="130"/>
        <v/>
      </c>
      <c r="M168" s="28" t="str">
        <f t="shared" si="131"/>
        <v/>
      </c>
      <c r="N168" s="15">
        <v>11</v>
      </c>
      <c r="O168" s="26" t="e">
        <f t="shared" si="133"/>
        <v>#VALUE!</v>
      </c>
      <c r="P168" s="21" t="str">
        <f t="shared" ref="P168:P183" si="134">IF(M168="x1",O168,"")</f>
        <v/>
      </c>
      <c r="Q168" s="21" t="str">
        <f t="shared" ref="Q168:Q183" si="135">IF(M168="x2",O168,"")</f>
        <v/>
      </c>
      <c r="R168" s="21" t="str">
        <f t="shared" ref="R168:R183" si="136">IF($M168="x3",$O168,"")</f>
        <v/>
      </c>
      <c r="S168" s="21" t="str">
        <f t="shared" ref="S168:S183" si="137">IF($M168="x4",$O168,"")</f>
        <v/>
      </c>
      <c r="T168" s="21" t="str">
        <f t="shared" ref="T168:T183" si="138">IF($M168="x5",$O168,"")</f>
        <v/>
      </c>
      <c r="U168" s="21" t="str">
        <f t="shared" ref="U168:U183" si="139">IF($M168="x6",$O168,"")</f>
        <v/>
      </c>
      <c r="V168" s="21" t="str">
        <f t="shared" ref="V168:V183" si="140">IF($M168="x7",$O168,"")</f>
        <v/>
      </c>
      <c r="W168" s="21" t="str">
        <f t="shared" ref="W168:W183" si="141">IF($M168="x8",$O168,"")</f>
        <v/>
      </c>
      <c r="X168" s="21" t="str">
        <f t="shared" ref="X168:X183" si="142">IF($M168="x9",$O168,"")</f>
        <v/>
      </c>
      <c r="Y168" s="21" t="str">
        <f t="shared" ref="Y168:Y183" si="143">IF($M168="x10",$O168,"")</f>
        <v/>
      </c>
      <c r="Z168" s="27" t="e">
        <f t="shared" si="117"/>
        <v>#VALUE!</v>
      </c>
      <c r="AA168" s="27" t="e">
        <f t="shared" si="118"/>
        <v>#VALUE!</v>
      </c>
      <c r="AB168" s="15" t="str">
        <f t="shared" si="132"/>
        <v/>
      </c>
      <c r="AC168" s="15">
        <v>11</v>
      </c>
      <c r="AE168" s="15">
        <v>161</v>
      </c>
      <c r="AF168" s="15">
        <f t="shared" si="119"/>
        <v>0</v>
      </c>
      <c r="AG168" s="15" t="str">
        <f t="shared" si="101"/>
        <v/>
      </c>
      <c r="AH168" s="15" t="str">
        <f t="shared" si="102"/>
        <v/>
      </c>
    </row>
    <row r="169" spans="12:34" x14ac:dyDescent="0.2">
      <c r="L169" s="25" t="str">
        <f t="shared" si="130"/>
        <v/>
      </c>
      <c r="M169" s="28" t="str">
        <f t="shared" si="131"/>
        <v/>
      </c>
      <c r="N169" s="15">
        <v>12</v>
      </c>
      <c r="O169" s="26" t="e">
        <f t="shared" si="133"/>
        <v>#VALUE!</v>
      </c>
      <c r="P169" s="21" t="str">
        <f t="shared" si="134"/>
        <v/>
      </c>
      <c r="Q169" s="21" t="str">
        <f t="shared" si="135"/>
        <v/>
      </c>
      <c r="R169" s="21" t="str">
        <f t="shared" si="136"/>
        <v/>
      </c>
      <c r="S169" s="21" t="str">
        <f t="shared" si="137"/>
        <v/>
      </c>
      <c r="T169" s="21" t="str">
        <f t="shared" si="138"/>
        <v/>
      </c>
      <c r="U169" s="21" t="str">
        <f t="shared" si="139"/>
        <v/>
      </c>
      <c r="V169" s="21" t="str">
        <f t="shared" si="140"/>
        <v/>
      </c>
      <c r="W169" s="21" t="str">
        <f t="shared" si="141"/>
        <v/>
      </c>
      <c r="X169" s="21" t="str">
        <f t="shared" si="142"/>
        <v/>
      </c>
      <c r="Y169" s="21" t="str">
        <f t="shared" si="143"/>
        <v/>
      </c>
      <c r="Z169" s="27" t="e">
        <f t="shared" si="117"/>
        <v>#VALUE!</v>
      </c>
      <c r="AA169" s="27" t="e">
        <f t="shared" si="118"/>
        <v>#VALUE!</v>
      </c>
      <c r="AB169" s="15" t="str">
        <f t="shared" si="132"/>
        <v/>
      </c>
      <c r="AC169" s="15">
        <v>12</v>
      </c>
      <c r="AE169" s="15">
        <v>162</v>
      </c>
      <c r="AF169" s="15">
        <f t="shared" si="119"/>
        <v>0</v>
      </c>
      <c r="AG169" s="15" t="str">
        <f t="shared" si="101"/>
        <v/>
      </c>
      <c r="AH169" s="15" t="str">
        <f t="shared" si="102"/>
        <v/>
      </c>
    </row>
    <row r="170" spans="12:34" x14ac:dyDescent="0.2">
      <c r="L170" s="25" t="str">
        <f t="shared" si="130"/>
        <v/>
      </c>
      <c r="M170" s="28" t="str">
        <f t="shared" si="131"/>
        <v/>
      </c>
      <c r="N170" s="15">
        <v>13</v>
      </c>
      <c r="O170" s="26" t="e">
        <f t="shared" si="133"/>
        <v>#VALUE!</v>
      </c>
      <c r="P170" s="21" t="str">
        <f t="shared" si="134"/>
        <v/>
      </c>
      <c r="Q170" s="21" t="str">
        <f t="shared" si="135"/>
        <v/>
      </c>
      <c r="R170" s="21" t="str">
        <f t="shared" si="136"/>
        <v/>
      </c>
      <c r="S170" s="21" t="str">
        <f t="shared" si="137"/>
        <v/>
      </c>
      <c r="T170" s="21" t="str">
        <f t="shared" si="138"/>
        <v/>
      </c>
      <c r="U170" s="21" t="str">
        <f t="shared" si="139"/>
        <v/>
      </c>
      <c r="V170" s="21" t="str">
        <f t="shared" si="140"/>
        <v/>
      </c>
      <c r="W170" s="21" t="str">
        <f t="shared" si="141"/>
        <v/>
      </c>
      <c r="X170" s="21" t="str">
        <f t="shared" si="142"/>
        <v/>
      </c>
      <c r="Y170" s="21" t="str">
        <f t="shared" si="143"/>
        <v/>
      </c>
      <c r="Z170" s="27" t="e">
        <f t="shared" si="117"/>
        <v>#VALUE!</v>
      </c>
      <c r="AA170" s="27" t="e">
        <f t="shared" si="118"/>
        <v>#VALUE!</v>
      </c>
      <c r="AB170" s="15" t="str">
        <f t="shared" si="132"/>
        <v/>
      </c>
      <c r="AC170" s="15">
        <v>13</v>
      </c>
      <c r="AE170" s="15">
        <v>163</v>
      </c>
      <c r="AF170" s="15">
        <f t="shared" si="119"/>
        <v>0</v>
      </c>
      <c r="AG170" s="15" t="str">
        <f t="shared" si="101"/>
        <v/>
      </c>
      <c r="AH170" s="15" t="str">
        <f t="shared" si="102"/>
        <v/>
      </c>
    </row>
    <row r="171" spans="12:34" x14ac:dyDescent="0.2">
      <c r="L171" s="25" t="str">
        <f t="shared" si="130"/>
        <v/>
      </c>
      <c r="M171" s="28" t="str">
        <f t="shared" si="131"/>
        <v/>
      </c>
      <c r="N171" s="15">
        <v>14</v>
      </c>
      <c r="O171" s="26" t="e">
        <f t="shared" si="133"/>
        <v>#VALUE!</v>
      </c>
      <c r="P171" s="21" t="str">
        <f t="shared" si="134"/>
        <v/>
      </c>
      <c r="Q171" s="21" t="str">
        <f t="shared" si="135"/>
        <v/>
      </c>
      <c r="R171" s="21" t="str">
        <f t="shared" si="136"/>
        <v/>
      </c>
      <c r="S171" s="21" t="str">
        <f t="shared" si="137"/>
        <v/>
      </c>
      <c r="T171" s="21" t="str">
        <f t="shared" si="138"/>
        <v/>
      </c>
      <c r="U171" s="21" t="str">
        <f t="shared" si="139"/>
        <v/>
      </c>
      <c r="V171" s="21" t="str">
        <f t="shared" si="140"/>
        <v/>
      </c>
      <c r="W171" s="21" t="str">
        <f t="shared" si="141"/>
        <v/>
      </c>
      <c r="X171" s="21" t="str">
        <f t="shared" si="142"/>
        <v/>
      </c>
      <c r="Y171" s="21" t="str">
        <f t="shared" si="143"/>
        <v/>
      </c>
      <c r="Z171" s="27" t="e">
        <f t="shared" si="117"/>
        <v>#VALUE!</v>
      </c>
      <c r="AA171" s="27" t="e">
        <f t="shared" si="118"/>
        <v>#VALUE!</v>
      </c>
      <c r="AB171" s="15" t="str">
        <f t="shared" si="132"/>
        <v/>
      </c>
      <c r="AC171" s="15">
        <v>14</v>
      </c>
      <c r="AE171" s="15">
        <v>164</v>
      </c>
      <c r="AF171" s="15">
        <f t="shared" si="119"/>
        <v>0</v>
      </c>
      <c r="AG171" s="15" t="str">
        <f t="shared" si="101"/>
        <v/>
      </c>
      <c r="AH171" s="15" t="str">
        <f t="shared" si="102"/>
        <v/>
      </c>
    </row>
    <row r="172" spans="12:34" x14ac:dyDescent="0.2">
      <c r="L172" s="25" t="str">
        <f t="shared" si="130"/>
        <v/>
      </c>
      <c r="M172" s="28" t="str">
        <f t="shared" si="131"/>
        <v/>
      </c>
      <c r="N172" s="15">
        <v>15</v>
      </c>
      <c r="O172" s="26" t="e">
        <f t="shared" si="133"/>
        <v>#VALUE!</v>
      </c>
      <c r="P172" s="21" t="str">
        <f t="shared" si="134"/>
        <v/>
      </c>
      <c r="Q172" s="21" t="str">
        <f t="shared" si="135"/>
        <v/>
      </c>
      <c r="R172" s="21" t="str">
        <f t="shared" si="136"/>
        <v/>
      </c>
      <c r="S172" s="21" t="str">
        <f t="shared" si="137"/>
        <v/>
      </c>
      <c r="T172" s="21" t="str">
        <f t="shared" si="138"/>
        <v/>
      </c>
      <c r="U172" s="21" t="str">
        <f t="shared" si="139"/>
        <v/>
      </c>
      <c r="V172" s="21" t="str">
        <f t="shared" si="140"/>
        <v/>
      </c>
      <c r="W172" s="21" t="str">
        <f t="shared" si="141"/>
        <v/>
      </c>
      <c r="X172" s="21" t="str">
        <f t="shared" si="142"/>
        <v/>
      </c>
      <c r="Y172" s="21" t="str">
        <f t="shared" si="143"/>
        <v/>
      </c>
      <c r="Z172" s="27" t="e">
        <f t="shared" si="117"/>
        <v>#VALUE!</v>
      </c>
      <c r="AA172" s="27" t="e">
        <f t="shared" si="118"/>
        <v>#VALUE!</v>
      </c>
      <c r="AB172" s="15" t="str">
        <f t="shared" si="132"/>
        <v/>
      </c>
      <c r="AC172" s="15">
        <v>15</v>
      </c>
      <c r="AE172" s="15">
        <v>165</v>
      </c>
      <c r="AF172" s="15">
        <f t="shared" si="119"/>
        <v>0</v>
      </c>
      <c r="AG172" s="15" t="str">
        <f t="shared" si="101"/>
        <v/>
      </c>
      <c r="AH172" s="15" t="str">
        <f t="shared" si="102"/>
        <v/>
      </c>
    </row>
    <row r="173" spans="12:34" x14ac:dyDescent="0.2">
      <c r="L173" s="25" t="str">
        <f t="shared" si="130"/>
        <v/>
      </c>
      <c r="M173" s="28" t="str">
        <f t="shared" si="131"/>
        <v/>
      </c>
      <c r="N173" s="15">
        <v>16</v>
      </c>
      <c r="O173" s="26" t="e">
        <f t="shared" si="133"/>
        <v>#VALUE!</v>
      </c>
      <c r="P173" s="21" t="str">
        <f t="shared" si="134"/>
        <v/>
      </c>
      <c r="Q173" s="21" t="str">
        <f t="shared" si="135"/>
        <v/>
      </c>
      <c r="R173" s="21" t="str">
        <f t="shared" si="136"/>
        <v/>
      </c>
      <c r="S173" s="21" t="str">
        <f t="shared" si="137"/>
        <v/>
      </c>
      <c r="T173" s="21" t="str">
        <f t="shared" si="138"/>
        <v/>
      </c>
      <c r="U173" s="21" t="str">
        <f t="shared" si="139"/>
        <v/>
      </c>
      <c r="V173" s="21" t="str">
        <f t="shared" si="140"/>
        <v/>
      </c>
      <c r="W173" s="21" t="str">
        <f t="shared" si="141"/>
        <v/>
      </c>
      <c r="X173" s="21" t="str">
        <f t="shared" si="142"/>
        <v/>
      </c>
      <c r="Y173" s="21" t="str">
        <f t="shared" si="143"/>
        <v/>
      </c>
      <c r="Z173" s="27" t="e">
        <f t="shared" si="117"/>
        <v>#VALUE!</v>
      </c>
      <c r="AA173" s="27" t="e">
        <f t="shared" si="118"/>
        <v>#VALUE!</v>
      </c>
      <c r="AB173" s="15" t="str">
        <f t="shared" si="132"/>
        <v/>
      </c>
      <c r="AC173" s="15">
        <v>16</v>
      </c>
      <c r="AE173" s="15">
        <v>166</v>
      </c>
      <c r="AF173" s="15">
        <f t="shared" si="119"/>
        <v>0</v>
      </c>
      <c r="AG173" s="15" t="str">
        <f t="shared" si="101"/>
        <v/>
      </c>
      <c r="AH173" s="15" t="str">
        <f t="shared" si="102"/>
        <v/>
      </c>
    </row>
    <row r="174" spans="12:34" x14ac:dyDescent="0.2">
      <c r="L174" s="25" t="str">
        <f t="shared" si="130"/>
        <v/>
      </c>
      <c r="M174" s="28" t="str">
        <f t="shared" si="131"/>
        <v/>
      </c>
      <c r="N174" s="15">
        <v>17</v>
      </c>
      <c r="O174" s="26" t="e">
        <f t="shared" si="133"/>
        <v>#VALUE!</v>
      </c>
      <c r="P174" s="21" t="str">
        <f t="shared" si="134"/>
        <v/>
      </c>
      <c r="Q174" s="21" t="str">
        <f t="shared" si="135"/>
        <v/>
      </c>
      <c r="R174" s="21" t="str">
        <f t="shared" si="136"/>
        <v/>
      </c>
      <c r="S174" s="21" t="str">
        <f t="shared" si="137"/>
        <v/>
      </c>
      <c r="T174" s="21" t="str">
        <f t="shared" si="138"/>
        <v/>
      </c>
      <c r="U174" s="21" t="str">
        <f t="shared" si="139"/>
        <v/>
      </c>
      <c r="V174" s="21" t="str">
        <f t="shared" si="140"/>
        <v/>
      </c>
      <c r="W174" s="21" t="str">
        <f t="shared" si="141"/>
        <v/>
      </c>
      <c r="X174" s="21" t="str">
        <f t="shared" si="142"/>
        <v/>
      </c>
      <c r="Y174" s="21" t="str">
        <f t="shared" si="143"/>
        <v/>
      </c>
      <c r="Z174" s="27" t="e">
        <f t="shared" si="117"/>
        <v>#VALUE!</v>
      </c>
      <c r="AA174" s="27" t="e">
        <f t="shared" si="118"/>
        <v>#VALUE!</v>
      </c>
      <c r="AB174" s="15" t="str">
        <f t="shared" si="132"/>
        <v/>
      </c>
      <c r="AC174" s="15">
        <v>17</v>
      </c>
      <c r="AE174" s="15">
        <v>167</v>
      </c>
      <c r="AF174" s="15">
        <f t="shared" si="119"/>
        <v>0</v>
      </c>
      <c r="AG174" s="15" t="str">
        <f t="shared" si="101"/>
        <v/>
      </c>
      <c r="AH174" s="15" t="str">
        <f t="shared" si="102"/>
        <v/>
      </c>
    </row>
    <row r="175" spans="12:34" x14ac:dyDescent="0.2">
      <c r="L175" s="25" t="str">
        <f t="shared" ref="L175:L186" si="144">IF(E25&lt;&gt;0,E25,"")</f>
        <v/>
      </c>
      <c r="M175" s="28" t="str">
        <f t="shared" ref="M175:M186" si="145">IF(E25&lt;&gt;0,"x4","")</f>
        <v/>
      </c>
      <c r="N175" s="15">
        <v>18</v>
      </c>
      <c r="O175" s="26" t="e">
        <f t="shared" si="133"/>
        <v>#VALUE!</v>
      </c>
      <c r="P175" s="21" t="str">
        <f t="shared" si="134"/>
        <v/>
      </c>
      <c r="Q175" s="21" t="str">
        <f t="shared" si="135"/>
        <v/>
      </c>
      <c r="R175" s="21" t="str">
        <f t="shared" si="136"/>
        <v/>
      </c>
      <c r="S175" s="21" t="str">
        <f t="shared" si="137"/>
        <v/>
      </c>
      <c r="T175" s="21" t="str">
        <f t="shared" si="138"/>
        <v/>
      </c>
      <c r="U175" s="21" t="str">
        <f t="shared" si="139"/>
        <v/>
      </c>
      <c r="V175" s="21" t="str">
        <f t="shared" si="140"/>
        <v/>
      </c>
      <c r="W175" s="21" t="str">
        <f t="shared" si="141"/>
        <v/>
      </c>
      <c r="X175" s="21" t="str">
        <f t="shared" si="142"/>
        <v/>
      </c>
      <c r="Y175" s="21" t="str">
        <f t="shared" si="143"/>
        <v/>
      </c>
      <c r="Z175" s="27" t="e">
        <f t="shared" si="117"/>
        <v>#VALUE!</v>
      </c>
      <c r="AA175" s="27" t="e">
        <f t="shared" si="118"/>
        <v>#VALUE!</v>
      </c>
      <c r="AB175" s="15" t="str">
        <f t="shared" si="132"/>
        <v/>
      </c>
      <c r="AC175" s="15">
        <v>18</v>
      </c>
      <c r="AE175" s="15">
        <v>168</v>
      </c>
      <c r="AF175" s="15">
        <f t="shared" si="119"/>
        <v>0</v>
      </c>
      <c r="AG175" s="15" t="str">
        <f t="shared" si="101"/>
        <v/>
      </c>
      <c r="AH175" s="15" t="str">
        <f t="shared" si="102"/>
        <v/>
      </c>
    </row>
    <row r="176" spans="12:34" x14ac:dyDescent="0.2">
      <c r="L176" s="25" t="str">
        <f t="shared" si="144"/>
        <v/>
      </c>
      <c r="M176" s="28" t="str">
        <f t="shared" si="145"/>
        <v/>
      </c>
      <c r="N176" s="15">
        <v>19</v>
      </c>
      <c r="O176" s="26" t="e">
        <f t="shared" si="133"/>
        <v>#VALUE!</v>
      </c>
      <c r="P176" s="21" t="str">
        <f t="shared" si="134"/>
        <v/>
      </c>
      <c r="Q176" s="21" t="str">
        <f t="shared" si="135"/>
        <v/>
      </c>
      <c r="R176" s="21" t="str">
        <f t="shared" si="136"/>
        <v/>
      </c>
      <c r="S176" s="21" t="str">
        <f t="shared" si="137"/>
        <v/>
      </c>
      <c r="T176" s="21" t="str">
        <f t="shared" si="138"/>
        <v/>
      </c>
      <c r="U176" s="21" t="str">
        <f t="shared" si="139"/>
        <v/>
      </c>
      <c r="V176" s="21" t="str">
        <f t="shared" si="140"/>
        <v/>
      </c>
      <c r="W176" s="21" t="str">
        <f t="shared" si="141"/>
        <v/>
      </c>
      <c r="X176" s="21" t="str">
        <f t="shared" si="142"/>
        <v/>
      </c>
      <c r="Y176" s="21" t="str">
        <f t="shared" si="143"/>
        <v/>
      </c>
      <c r="Z176" s="27" t="e">
        <f t="shared" si="117"/>
        <v>#VALUE!</v>
      </c>
      <c r="AA176" s="27" t="e">
        <f t="shared" si="118"/>
        <v>#VALUE!</v>
      </c>
      <c r="AB176" s="15" t="str">
        <f t="shared" si="132"/>
        <v/>
      </c>
      <c r="AC176" s="15">
        <v>19</v>
      </c>
      <c r="AE176" s="15">
        <v>169</v>
      </c>
      <c r="AF176" s="15">
        <f t="shared" si="119"/>
        <v>0</v>
      </c>
      <c r="AG176" s="15" t="str">
        <f t="shared" si="101"/>
        <v/>
      </c>
      <c r="AH176" s="15" t="str">
        <f t="shared" si="102"/>
        <v/>
      </c>
    </row>
    <row r="177" spans="12:34" x14ac:dyDescent="0.2">
      <c r="L177" s="25" t="str">
        <f t="shared" si="144"/>
        <v/>
      </c>
      <c r="M177" s="28" t="str">
        <f t="shared" si="145"/>
        <v/>
      </c>
      <c r="N177" s="15">
        <v>20</v>
      </c>
      <c r="O177" s="26" t="e">
        <f t="shared" si="133"/>
        <v>#VALUE!</v>
      </c>
      <c r="P177" s="21" t="str">
        <f t="shared" si="134"/>
        <v/>
      </c>
      <c r="Q177" s="21" t="str">
        <f t="shared" si="135"/>
        <v/>
      </c>
      <c r="R177" s="21" t="str">
        <f t="shared" si="136"/>
        <v/>
      </c>
      <c r="S177" s="21" t="str">
        <f t="shared" si="137"/>
        <v/>
      </c>
      <c r="T177" s="21" t="str">
        <f t="shared" si="138"/>
        <v/>
      </c>
      <c r="U177" s="21" t="str">
        <f t="shared" si="139"/>
        <v/>
      </c>
      <c r="V177" s="21" t="str">
        <f t="shared" si="140"/>
        <v/>
      </c>
      <c r="W177" s="21" t="str">
        <f t="shared" si="141"/>
        <v/>
      </c>
      <c r="X177" s="21" t="str">
        <f t="shared" si="142"/>
        <v/>
      </c>
      <c r="Y177" s="21" t="str">
        <f t="shared" si="143"/>
        <v/>
      </c>
      <c r="Z177" s="27" t="e">
        <f t="shared" si="117"/>
        <v>#VALUE!</v>
      </c>
      <c r="AA177" s="27" t="e">
        <f t="shared" si="118"/>
        <v>#VALUE!</v>
      </c>
      <c r="AB177" s="15" t="str">
        <f t="shared" si="132"/>
        <v/>
      </c>
      <c r="AC177" s="15">
        <v>20</v>
      </c>
      <c r="AE177" s="15">
        <v>170</v>
      </c>
      <c r="AF177" s="15">
        <f t="shared" si="119"/>
        <v>0</v>
      </c>
      <c r="AG177" s="15" t="str">
        <f t="shared" si="101"/>
        <v/>
      </c>
      <c r="AH177" s="15" t="str">
        <f t="shared" si="102"/>
        <v/>
      </c>
    </row>
    <row r="178" spans="12:34" x14ac:dyDescent="0.2">
      <c r="L178" s="25" t="str">
        <f t="shared" si="144"/>
        <v/>
      </c>
      <c r="M178" s="28" t="str">
        <f t="shared" si="145"/>
        <v/>
      </c>
      <c r="N178" s="15">
        <v>21</v>
      </c>
      <c r="O178" s="26" t="e">
        <f t="shared" si="133"/>
        <v>#VALUE!</v>
      </c>
      <c r="P178" s="21" t="str">
        <f t="shared" si="134"/>
        <v/>
      </c>
      <c r="Q178" s="21" t="str">
        <f t="shared" si="135"/>
        <v/>
      </c>
      <c r="R178" s="21" t="str">
        <f t="shared" si="136"/>
        <v/>
      </c>
      <c r="S178" s="21" t="str">
        <f t="shared" si="137"/>
        <v/>
      </c>
      <c r="T178" s="21" t="str">
        <f t="shared" si="138"/>
        <v/>
      </c>
      <c r="U178" s="21" t="str">
        <f t="shared" si="139"/>
        <v/>
      </c>
      <c r="V178" s="21" t="str">
        <f t="shared" si="140"/>
        <v/>
      </c>
      <c r="W178" s="21" t="str">
        <f t="shared" si="141"/>
        <v/>
      </c>
      <c r="X178" s="21" t="str">
        <f t="shared" si="142"/>
        <v/>
      </c>
      <c r="Y178" s="21" t="str">
        <f t="shared" si="143"/>
        <v/>
      </c>
      <c r="Z178" s="27" t="e">
        <f t="shared" si="117"/>
        <v>#VALUE!</v>
      </c>
      <c r="AA178" s="27" t="e">
        <f t="shared" si="118"/>
        <v>#VALUE!</v>
      </c>
      <c r="AB178" s="15" t="str">
        <f t="shared" si="132"/>
        <v/>
      </c>
      <c r="AC178" s="15">
        <v>21</v>
      </c>
      <c r="AE178" s="15">
        <v>171</v>
      </c>
      <c r="AF178" s="15">
        <f t="shared" si="119"/>
        <v>0</v>
      </c>
      <c r="AG178" s="15" t="str">
        <f t="shared" si="101"/>
        <v/>
      </c>
      <c r="AH178" s="15" t="str">
        <f t="shared" si="102"/>
        <v/>
      </c>
    </row>
    <row r="179" spans="12:34" x14ac:dyDescent="0.2">
      <c r="L179" s="25" t="str">
        <f t="shared" si="144"/>
        <v/>
      </c>
      <c r="M179" s="28" t="str">
        <f t="shared" si="145"/>
        <v/>
      </c>
      <c r="N179" s="15">
        <v>22</v>
      </c>
      <c r="O179" s="26" t="e">
        <f t="shared" si="133"/>
        <v>#VALUE!</v>
      </c>
      <c r="P179" s="21" t="str">
        <f t="shared" si="134"/>
        <v/>
      </c>
      <c r="Q179" s="21" t="str">
        <f t="shared" si="135"/>
        <v/>
      </c>
      <c r="R179" s="21" t="str">
        <f t="shared" si="136"/>
        <v/>
      </c>
      <c r="S179" s="21" t="str">
        <f t="shared" si="137"/>
        <v/>
      </c>
      <c r="T179" s="21" t="str">
        <f t="shared" si="138"/>
        <v/>
      </c>
      <c r="U179" s="21" t="str">
        <f t="shared" si="139"/>
        <v/>
      </c>
      <c r="V179" s="21" t="str">
        <f t="shared" si="140"/>
        <v/>
      </c>
      <c r="W179" s="21" t="str">
        <f t="shared" si="141"/>
        <v/>
      </c>
      <c r="X179" s="21" t="str">
        <f t="shared" si="142"/>
        <v/>
      </c>
      <c r="Y179" s="21" t="str">
        <f t="shared" si="143"/>
        <v/>
      </c>
      <c r="Z179" s="27" t="e">
        <f t="shared" si="117"/>
        <v>#VALUE!</v>
      </c>
      <c r="AA179" s="27" t="e">
        <f t="shared" si="118"/>
        <v>#VALUE!</v>
      </c>
      <c r="AB179" s="15" t="str">
        <f t="shared" si="132"/>
        <v/>
      </c>
      <c r="AC179" s="15">
        <v>22</v>
      </c>
      <c r="AE179" s="15">
        <v>172</v>
      </c>
      <c r="AF179" s="15">
        <f t="shared" si="119"/>
        <v>0</v>
      </c>
      <c r="AG179" s="15" t="str">
        <f t="shared" si="101"/>
        <v/>
      </c>
      <c r="AH179" s="15" t="str">
        <f t="shared" si="102"/>
        <v/>
      </c>
    </row>
    <row r="180" spans="12:34" x14ac:dyDescent="0.2">
      <c r="L180" s="25" t="str">
        <f t="shared" si="144"/>
        <v/>
      </c>
      <c r="M180" s="28" t="str">
        <f t="shared" si="145"/>
        <v/>
      </c>
      <c r="N180" s="15">
        <v>23</v>
      </c>
      <c r="O180" s="26" t="e">
        <f t="shared" si="133"/>
        <v>#VALUE!</v>
      </c>
      <c r="P180" s="21" t="str">
        <f t="shared" si="134"/>
        <v/>
      </c>
      <c r="Q180" s="21" t="str">
        <f t="shared" si="135"/>
        <v/>
      </c>
      <c r="R180" s="21" t="str">
        <f t="shared" si="136"/>
        <v/>
      </c>
      <c r="S180" s="21" t="str">
        <f t="shared" si="137"/>
        <v/>
      </c>
      <c r="T180" s="21" t="str">
        <f t="shared" si="138"/>
        <v/>
      </c>
      <c r="U180" s="21" t="str">
        <f t="shared" si="139"/>
        <v/>
      </c>
      <c r="V180" s="21" t="str">
        <f t="shared" si="140"/>
        <v/>
      </c>
      <c r="W180" s="21" t="str">
        <f t="shared" si="141"/>
        <v/>
      </c>
      <c r="X180" s="21" t="str">
        <f t="shared" si="142"/>
        <v/>
      </c>
      <c r="Y180" s="21" t="str">
        <f t="shared" si="143"/>
        <v/>
      </c>
      <c r="Z180" s="27" t="e">
        <f t="shared" si="117"/>
        <v>#VALUE!</v>
      </c>
      <c r="AA180" s="27" t="e">
        <f t="shared" si="118"/>
        <v>#VALUE!</v>
      </c>
      <c r="AB180" s="15" t="str">
        <f t="shared" ref="AB180:AB186" si="146">IF(M180=0,"",M180)</f>
        <v/>
      </c>
      <c r="AC180" s="15">
        <v>23</v>
      </c>
      <c r="AE180" s="15">
        <v>173</v>
      </c>
      <c r="AF180" s="15">
        <f t="shared" si="119"/>
        <v>0</v>
      </c>
      <c r="AG180" s="15" t="str">
        <f t="shared" si="101"/>
        <v/>
      </c>
      <c r="AH180" s="15" t="str">
        <f t="shared" si="102"/>
        <v/>
      </c>
    </row>
    <row r="181" spans="12:34" x14ac:dyDescent="0.2">
      <c r="L181" s="25" t="str">
        <f t="shared" si="144"/>
        <v/>
      </c>
      <c r="M181" s="28" t="str">
        <f t="shared" si="145"/>
        <v/>
      </c>
      <c r="N181" s="15">
        <v>24</v>
      </c>
      <c r="O181" s="26" t="e">
        <f t="shared" si="133"/>
        <v>#VALUE!</v>
      </c>
      <c r="P181" s="21" t="str">
        <f t="shared" si="134"/>
        <v/>
      </c>
      <c r="Q181" s="21" t="str">
        <f t="shared" si="135"/>
        <v/>
      </c>
      <c r="R181" s="21" t="str">
        <f t="shared" si="136"/>
        <v/>
      </c>
      <c r="S181" s="21" t="str">
        <f t="shared" si="137"/>
        <v/>
      </c>
      <c r="T181" s="21" t="str">
        <f t="shared" si="138"/>
        <v/>
      </c>
      <c r="U181" s="21" t="str">
        <f t="shared" si="139"/>
        <v/>
      </c>
      <c r="V181" s="21" t="str">
        <f t="shared" si="140"/>
        <v/>
      </c>
      <c r="W181" s="21" t="str">
        <f t="shared" si="141"/>
        <v/>
      </c>
      <c r="X181" s="21" t="str">
        <f t="shared" si="142"/>
        <v/>
      </c>
      <c r="Y181" s="21" t="str">
        <f t="shared" si="143"/>
        <v/>
      </c>
      <c r="Z181" s="27" t="e">
        <f t="shared" si="117"/>
        <v>#VALUE!</v>
      </c>
      <c r="AA181" s="27" t="e">
        <f t="shared" si="118"/>
        <v>#VALUE!</v>
      </c>
      <c r="AB181" s="15" t="str">
        <f t="shared" si="146"/>
        <v/>
      </c>
      <c r="AC181" s="15">
        <v>24</v>
      </c>
      <c r="AE181" s="15">
        <v>174</v>
      </c>
      <c r="AF181" s="15">
        <f t="shared" si="119"/>
        <v>0</v>
      </c>
      <c r="AG181" s="15" t="str">
        <f t="shared" si="101"/>
        <v/>
      </c>
      <c r="AH181" s="15" t="str">
        <f t="shared" si="102"/>
        <v/>
      </c>
    </row>
    <row r="182" spans="12:34" x14ac:dyDescent="0.2">
      <c r="L182" s="25" t="str">
        <f t="shared" si="144"/>
        <v/>
      </c>
      <c r="M182" s="28" t="str">
        <f t="shared" si="145"/>
        <v/>
      </c>
      <c r="N182" s="15">
        <v>25</v>
      </c>
      <c r="O182" s="26" t="e">
        <f t="shared" si="133"/>
        <v>#VALUE!</v>
      </c>
      <c r="P182" s="21" t="str">
        <f t="shared" si="134"/>
        <v/>
      </c>
      <c r="Q182" s="21" t="str">
        <f t="shared" si="135"/>
        <v/>
      </c>
      <c r="R182" s="21" t="str">
        <f t="shared" si="136"/>
        <v/>
      </c>
      <c r="S182" s="21" t="str">
        <f t="shared" si="137"/>
        <v/>
      </c>
      <c r="T182" s="21" t="str">
        <f t="shared" si="138"/>
        <v/>
      </c>
      <c r="U182" s="21" t="str">
        <f t="shared" si="139"/>
        <v/>
      </c>
      <c r="V182" s="21" t="str">
        <f t="shared" si="140"/>
        <v/>
      </c>
      <c r="W182" s="21" t="str">
        <f t="shared" si="141"/>
        <v/>
      </c>
      <c r="X182" s="21" t="str">
        <f t="shared" si="142"/>
        <v/>
      </c>
      <c r="Y182" s="21" t="str">
        <f t="shared" si="143"/>
        <v/>
      </c>
      <c r="Z182" s="27" t="e">
        <f t="shared" si="117"/>
        <v>#VALUE!</v>
      </c>
      <c r="AA182" s="27" t="e">
        <f t="shared" si="118"/>
        <v>#VALUE!</v>
      </c>
      <c r="AB182" s="15" t="str">
        <f t="shared" si="146"/>
        <v/>
      </c>
      <c r="AC182" s="15">
        <v>25</v>
      </c>
      <c r="AE182" s="15">
        <v>175</v>
      </c>
      <c r="AF182" s="15">
        <f t="shared" si="119"/>
        <v>0</v>
      </c>
      <c r="AG182" s="15" t="str">
        <f t="shared" si="101"/>
        <v/>
      </c>
      <c r="AH182" s="15" t="str">
        <f t="shared" si="102"/>
        <v/>
      </c>
    </row>
    <row r="183" spans="12:34" x14ac:dyDescent="0.2">
      <c r="L183" s="25" t="str">
        <f t="shared" si="144"/>
        <v/>
      </c>
      <c r="M183" s="28" t="str">
        <f t="shared" si="145"/>
        <v/>
      </c>
      <c r="N183" s="15">
        <v>26</v>
      </c>
      <c r="O183" s="26" t="e">
        <f>Z183+(AA183-1)/2</f>
        <v>#VALUE!</v>
      </c>
      <c r="P183" s="21" t="str">
        <f t="shared" si="134"/>
        <v/>
      </c>
      <c r="Q183" s="21" t="str">
        <f t="shared" si="135"/>
        <v/>
      </c>
      <c r="R183" s="21" t="str">
        <f t="shared" si="136"/>
        <v/>
      </c>
      <c r="S183" s="21" t="str">
        <f t="shared" si="137"/>
        <v/>
      </c>
      <c r="T183" s="21" t="str">
        <f t="shared" si="138"/>
        <v/>
      </c>
      <c r="U183" s="21" t="str">
        <f t="shared" si="139"/>
        <v/>
      </c>
      <c r="V183" s="21" t="str">
        <f t="shared" si="140"/>
        <v/>
      </c>
      <c r="W183" s="21" t="str">
        <f t="shared" si="141"/>
        <v/>
      </c>
      <c r="X183" s="21" t="str">
        <f t="shared" si="142"/>
        <v/>
      </c>
      <c r="Y183" s="21" t="str">
        <f t="shared" si="143"/>
        <v/>
      </c>
      <c r="Z183" s="27" t="e">
        <f t="shared" si="117"/>
        <v>#VALUE!</v>
      </c>
      <c r="AA183" s="27" t="e">
        <f t="shared" si="118"/>
        <v>#VALUE!</v>
      </c>
      <c r="AB183" s="15" t="str">
        <f t="shared" si="146"/>
        <v/>
      </c>
      <c r="AC183" s="15">
        <v>26</v>
      </c>
      <c r="AE183" s="15">
        <v>176</v>
      </c>
      <c r="AF183" s="15">
        <f t="shared" si="119"/>
        <v>0</v>
      </c>
      <c r="AG183" s="15" t="str">
        <f t="shared" si="101"/>
        <v/>
      </c>
      <c r="AH183" s="15" t="str">
        <f t="shared" si="102"/>
        <v/>
      </c>
    </row>
    <row r="184" spans="12:34" x14ac:dyDescent="0.2">
      <c r="L184" s="25" t="str">
        <f t="shared" si="144"/>
        <v/>
      </c>
      <c r="M184" s="28" t="str">
        <f t="shared" si="145"/>
        <v/>
      </c>
      <c r="N184" s="15">
        <v>27</v>
      </c>
      <c r="O184" s="26" t="e">
        <f>Z184+(AA184-1)/2</f>
        <v>#VALUE!</v>
      </c>
      <c r="P184" s="21" t="str">
        <f>IF(M184="x1",O184,"")</f>
        <v/>
      </c>
      <c r="Q184" s="21" t="str">
        <f>IF(M184="x2",O184,"")</f>
        <v/>
      </c>
      <c r="R184" s="21" t="str">
        <f t="shared" ref="R184:R220" si="147">IF($M184="x3",$O184,"")</f>
        <v/>
      </c>
      <c r="S184" s="21" t="str">
        <f t="shared" ref="S184:S220" si="148">IF($M184="x4",$O184,"")</f>
        <v/>
      </c>
      <c r="T184" s="21" t="str">
        <f t="shared" ref="T184:T220" si="149">IF($M184="x5",$O184,"")</f>
        <v/>
      </c>
      <c r="U184" s="21" t="str">
        <f t="shared" ref="U184:U220" si="150">IF($M184="x6",$O184,"")</f>
        <v/>
      </c>
      <c r="V184" s="21" t="str">
        <f t="shared" ref="V184:V220" si="151">IF($M184="x7",$O184,"")</f>
        <v/>
      </c>
      <c r="W184" s="21" t="str">
        <f t="shared" ref="W184:W220" si="152">IF($M184="x8",$O184,"")</f>
        <v/>
      </c>
      <c r="X184" s="21" t="str">
        <f t="shared" ref="X184:X220" si="153">IF($M184="x9",$O184,"")</f>
        <v/>
      </c>
      <c r="Y184" s="21" t="str">
        <f t="shared" ref="Y184:Y220" si="154">IF($M184="x10",$O184,"")</f>
        <v/>
      </c>
      <c r="Z184" s="27" t="e">
        <f t="shared" si="117"/>
        <v>#VALUE!</v>
      </c>
      <c r="AA184" s="27" t="e">
        <f t="shared" si="118"/>
        <v>#VALUE!</v>
      </c>
      <c r="AB184" s="15" t="str">
        <f t="shared" si="146"/>
        <v/>
      </c>
      <c r="AC184" s="15">
        <v>27</v>
      </c>
      <c r="AE184" s="15">
        <v>177</v>
      </c>
      <c r="AF184" s="15">
        <f t="shared" si="119"/>
        <v>0</v>
      </c>
      <c r="AG184" s="15" t="str">
        <f t="shared" si="101"/>
        <v/>
      </c>
      <c r="AH184" s="15" t="str">
        <f t="shared" si="102"/>
        <v/>
      </c>
    </row>
    <row r="185" spans="12:34" x14ac:dyDescent="0.2">
      <c r="L185" s="25" t="str">
        <f t="shared" si="144"/>
        <v/>
      </c>
      <c r="M185" s="28" t="str">
        <f t="shared" si="145"/>
        <v/>
      </c>
      <c r="N185" s="15">
        <v>28</v>
      </c>
      <c r="O185" s="26" t="e">
        <f>Z185+(AA185-1)/2</f>
        <v>#VALUE!</v>
      </c>
      <c r="P185" s="21" t="str">
        <f>IF(M185="x1",O185,"")</f>
        <v/>
      </c>
      <c r="Q185" s="21" t="str">
        <f>IF(M185="x2",O185,"")</f>
        <v/>
      </c>
      <c r="R185" s="21" t="str">
        <f t="shared" si="147"/>
        <v/>
      </c>
      <c r="S185" s="21" t="str">
        <f t="shared" si="148"/>
        <v/>
      </c>
      <c r="T185" s="21" t="str">
        <f t="shared" si="149"/>
        <v/>
      </c>
      <c r="U185" s="21" t="str">
        <f t="shared" si="150"/>
        <v/>
      </c>
      <c r="V185" s="21" t="str">
        <f t="shared" si="151"/>
        <v/>
      </c>
      <c r="W185" s="21" t="str">
        <f t="shared" si="152"/>
        <v/>
      </c>
      <c r="X185" s="21" t="str">
        <f t="shared" si="153"/>
        <v/>
      </c>
      <c r="Y185" s="21" t="str">
        <f t="shared" si="154"/>
        <v/>
      </c>
      <c r="Z185" s="27" t="e">
        <f t="shared" si="117"/>
        <v>#VALUE!</v>
      </c>
      <c r="AA185" s="27" t="e">
        <f t="shared" si="118"/>
        <v>#VALUE!</v>
      </c>
      <c r="AB185" s="15" t="str">
        <f t="shared" si="146"/>
        <v/>
      </c>
      <c r="AC185" s="15">
        <v>28</v>
      </c>
      <c r="AE185" s="15">
        <v>178</v>
      </c>
      <c r="AF185" s="15">
        <f t="shared" si="119"/>
        <v>0</v>
      </c>
      <c r="AG185" s="15" t="str">
        <f t="shared" si="101"/>
        <v/>
      </c>
      <c r="AH185" s="15" t="str">
        <f t="shared" si="102"/>
        <v/>
      </c>
    </row>
    <row r="186" spans="12:34" x14ac:dyDescent="0.2">
      <c r="L186" s="25" t="str">
        <f t="shared" si="144"/>
        <v/>
      </c>
      <c r="M186" s="28" t="str">
        <f t="shared" si="145"/>
        <v/>
      </c>
      <c r="N186" s="15">
        <v>29</v>
      </c>
      <c r="O186" s="26" t="e">
        <f>Z186+(AA186-1)/2</f>
        <v>#VALUE!</v>
      </c>
      <c r="P186" s="21" t="str">
        <f>IF(M186="x1",O186,"")</f>
        <v/>
      </c>
      <c r="Q186" s="21" t="str">
        <f>IF(M186="x2",O186,"")</f>
        <v/>
      </c>
      <c r="R186" s="21" t="str">
        <f t="shared" si="147"/>
        <v/>
      </c>
      <c r="S186" s="21" t="str">
        <f t="shared" si="148"/>
        <v/>
      </c>
      <c r="T186" s="21" t="str">
        <f t="shared" si="149"/>
        <v/>
      </c>
      <c r="U186" s="21" t="str">
        <f t="shared" si="150"/>
        <v/>
      </c>
      <c r="V186" s="21" t="str">
        <f t="shared" si="151"/>
        <v/>
      </c>
      <c r="W186" s="21" t="str">
        <f t="shared" si="152"/>
        <v/>
      </c>
      <c r="X186" s="21" t="str">
        <f t="shared" si="153"/>
        <v/>
      </c>
      <c r="Y186" s="21" t="str">
        <f t="shared" si="154"/>
        <v/>
      </c>
      <c r="Z186" s="27" t="e">
        <f t="shared" si="117"/>
        <v>#VALUE!</v>
      </c>
      <c r="AA186" s="27" t="e">
        <f t="shared" si="118"/>
        <v>#VALUE!</v>
      </c>
      <c r="AB186" s="15" t="str">
        <f t="shared" si="146"/>
        <v/>
      </c>
      <c r="AC186" s="15">
        <v>29</v>
      </c>
      <c r="AE186" s="15">
        <v>179</v>
      </c>
      <c r="AF186" s="15">
        <f t="shared" si="119"/>
        <v>0</v>
      </c>
      <c r="AG186" s="15" t="str">
        <f t="shared" si="101"/>
        <v/>
      </c>
      <c r="AH186" s="15" t="str">
        <f t="shared" si="102"/>
        <v/>
      </c>
    </row>
    <row r="187" spans="12:34" x14ac:dyDescent="0.2">
      <c r="L187" s="25" t="str">
        <f t="shared" ref="L187:L207" si="155">IF(E37&lt;&gt;0,E37,"")</f>
        <v/>
      </c>
      <c r="M187" s="28" t="str">
        <f t="shared" ref="M187:M207" si="156">IF(E37&lt;&gt;0,"x4","")</f>
        <v/>
      </c>
      <c r="N187" s="15">
        <v>30</v>
      </c>
      <c r="O187" s="26" t="e">
        <f t="shared" ref="O187:O207" si="157">Z187+(AA187-1)/2</f>
        <v>#VALUE!</v>
      </c>
      <c r="P187" s="21" t="str">
        <f t="shared" ref="P187:P207" si="158">IF(M187="x1",O187,"")</f>
        <v/>
      </c>
      <c r="Q187" s="21" t="str">
        <f t="shared" ref="Q187:Q207" si="159">IF(M187="x2",O187,"")</f>
        <v/>
      </c>
      <c r="R187" s="21" t="str">
        <f t="shared" si="147"/>
        <v/>
      </c>
      <c r="S187" s="21" t="str">
        <f t="shared" si="148"/>
        <v/>
      </c>
      <c r="T187" s="21" t="str">
        <f t="shared" si="149"/>
        <v/>
      </c>
      <c r="U187" s="21" t="str">
        <f t="shared" si="150"/>
        <v/>
      </c>
      <c r="V187" s="21" t="str">
        <f t="shared" si="151"/>
        <v/>
      </c>
      <c r="W187" s="21" t="str">
        <f t="shared" si="152"/>
        <v/>
      </c>
      <c r="X187" s="21" t="str">
        <f t="shared" si="153"/>
        <v/>
      </c>
      <c r="Y187" s="21" t="str">
        <f t="shared" si="154"/>
        <v/>
      </c>
      <c r="Z187" s="27" t="e">
        <f t="shared" si="117"/>
        <v>#VALUE!</v>
      </c>
      <c r="AA187" s="27" t="e">
        <f t="shared" si="118"/>
        <v>#VALUE!</v>
      </c>
      <c r="AB187" s="15" t="str">
        <f t="shared" ref="AB187:AB207" si="160">IF(M187=0,"",M187)</f>
        <v/>
      </c>
      <c r="AC187" s="15">
        <v>30</v>
      </c>
      <c r="AE187" s="15">
        <v>180</v>
      </c>
      <c r="AF187" s="15">
        <f t="shared" si="119"/>
        <v>0</v>
      </c>
      <c r="AG187" s="15" t="str">
        <f t="shared" si="101"/>
        <v/>
      </c>
      <c r="AH187" s="15" t="str">
        <f t="shared" si="102"/>
        <v/>
      </c>
    </row>
    <row r="188" spans="12:34" x14ac:dyDescent="0.2">
      <c r="L188" s="25" t="str">
        <f t="shared" si="155"/>
        <v/>
      </c>
      <c r="M188" s="28" t="str">
        <f t="shared" si="156"/>
        <v/>
      </c>
      <c r="N188" s="15">
        <v>31</v>
      </c>
      <c r="O188" s="26" t="e">
        <f t="shared" si="157"/>
        <v>#VALUE!</v>
      </c>
      <c r="P188" s="21" t="str">
        <f t="shared" si="158"/>
        <v/>
      </c>
      <c r="Q188" s="21" t="str">
        <f t="shared" si="159"/>
        <v/>
      </c>
      <c r="R188" s="21" t="str">
        <f t="shared" si="147"/>
        <v/>
      </c>
      <c r="S188" s="21" t="str">
        <f t="shared" si="148"/>
        <v/>
      </c>
      <c r="T188" s="21" t="str">
        <f t="shared" si="149"/>
        <v/>
      </c>
      <c r="U188" s="21" t="str">
        <f t="shared" si="150"/>
        <v/>
      </c>
      <c r="V188" s="21" t="str">
        <f t="shared" si="151"/>
        <v/>
      </c>
      <c r="W188" s="21" t="str">
        <f t="shared" si="152"/>
        <v/>
      </c>
      <c r="X188" s="21" t="str">
        <f t="shared" si="153"/>
        <v/>
      </c>
      <c r="Y188" s="21" t="str">
        <f t="shared" si="154"/>
        <v/>
      </c>
      <c r="Z188" s="27" t="e">
        <f t="shared" si="117"/>
        <v>#VALUE!</v>
      </c>
      <c r="AA188" s="27" t="e">
        <f t="shared" si="118"/>
        <v>#VALUE!</v>
      </c>
      <c r="AB188" s="15" t="str">
        <f t="shared" si="160"/>
        <v/>
      </c>
      <c r="AC188" s="15">
        <v>31</v>
      </c>
      <c r="AE188" s="15">
        <v>181</v>
      </c>
      <c r="AF188" s="15">
        <f t="shared" si="119"/>
        <v>0</v>
      </c>
      <c r="AG188" s="15" t="str">
        <f t="shared" si="101"/>
        <v/>
      </c>
      <c r="AH188" s="15" t="str">
        <f t="shared" si="102"/>
        <v/>
      </c>
    </row>
    <row r="189" spans="12:34" x14ac:dyDescent="0.2">
      <c r="L189" s="25" t="str">
        <f t="shared" si="155"/>
        <v/>
      </c>
      <c r="M189" s="28" t="str">
        <f t="shared" si="156"/>
        <v/>
      </c>
      <c r="N189" s="15">
        <v>32</v>
      </c>
      <c r="O189" s="26" t="e">
        <f t="shared" si="157"/>
        <v>#VALUE!</v>
      </c>
      <c r="P189" s="21" t="str">
        <f t="shared" si="158"/>
        <v/>
      </c>
      <c r="Q189" s="21" t="str">
        <f t="shared" si="159"/>
        <v/>
      </c>
      <c r="R189" s="21" t="str">
        <f t="shared" si="147"/>
        <v/>
      </c>
      <c r="S189" s="21" t="str">
        <f t="shared" si="148"/>
        <v/>
      </c>
      <c r="T189" s="21" t="str">
        <f t="shared" si="149"/>
        <v/>
      </c>
      <c r="U189" s="21" t="str">
        <f t="shared" si="150"/>
        <v/>
      </c>
      <c r="V189" s="21" t="str">
        <f t="shared" si="151"/>
        <v/>
      </c>
      <c r="W189" s="21" t="str">
        <f t="shared" si="152"/>
        <v/>
      </c>
      <c r="X189" s="21" t="str">
        <f t="shared" si="153"/>
        <v/>
      </c>
      <c r="Y189" s="21" t="str">
        <f t="shared" si="154"/>
        <v/>
      </c>
      <c r="Z189" s="27" t="e">
        <f t="shared" si="117"/>
        <v>#VALUE!</v>
      </c>
      <c r="AA189" s="27" t="e">
        <f t="shared" si="118"/>
        <v>#VALUE!</v>
      </c>
      <c r="AB189" s="15" t="str">
        <f t="shared" si="160"/>
        <v/>
      </c>
      <c r="AC189" s="15">
        <v>32</v>
      </c>
      <c r="AE189" s="15">
        <v>182</v>
      </c>
      <c r="AF189" s="15">
        <f t="shared" si="119"/>
        <v>0</v>
      </c>
      <c r="AG189" s="15" t="str">
        <f t="shared" si="101"/>
        <v/>
      </c>
      <c r="AH189" s="15" t="str">
        <f t="shared" si="102"/>
        <v/>
      </c>
    </row>
    <row r="190" spans="12:34" x14ac:dyDescent="0.2">
      <c r="L190" s="25" t="str">
        <f t="shared" si="155"/>
        <v/>
      </c>
      <c r="M190" s="28" t="str">
        <f t="shared" si="156"/>
        <v/>
      </c>
      <c r="N190" s="15">
        <v>33</v>
      </c>
      <c r="O190" s="26" t="e">
        <f t="shared" si="157"/>
        <v>#VALUE!</v>
      </c>
      <c r="P190" s="21" t="str">
        <f t="shared" si="158"/>
        <v/>
      </c>
      <c r="Q190" s="21" t="str">
        <f t="shared" si="159"/>
        <v/>
      </c>
      <c r="R190" s="21" t="str">
        <f t="shared" si="147"/>
        <v/>
      </c>
      <c r="S190" s="21" t="str">
        <f t="shared" si="148"/>
        <v/>
      </c>
      <c r="T190" s="21" t="str">
        <f t="shared" si="149"/>
        <v/>
      </c>
      <c r="U190" s="21" t="str">
        <f t="shared" si="150"/>
        <v/>
      </c>
      <c r="V190" s="21" t="str">
        <f t="shared" si="151"/>
        <v/>
      </c>
      <c r="W190" s="21" t="str">
        <f t="shared" si="152"/>
        <v/>
      </c>
      <c r="X190" s="21" t="str">
        <f t="shared" si="153"/>
        <v/>
      </c>
      <c r="Y190" s="21" t="str">
        <f t="shared" si="154"/>
        <v/>
      </c>
      <c r="Z190" s="27" t="e">
        <f t="shared" si="117"/>
        <v>#VALUE!</v>
      </c>
      <c r="AA190" s="27" t="e">
        <f t="shared" si="118"/>
        <v>#VALUE!</v>
      </c>
      <c r="AB190" s="15" t="str">
        <f t="shared" si="160"/>
        <v/>
      </c>
      <c r="AC190" s="15">
        <v>33</v>
      </c>
      <c r="AE190" s="15">
        <v>183</v>
      </c>
      <c r="AF190" s="15">
        <f t="shared" si="119"/>
        <v>0</v>
      </c>
      <c r="AG190" s="15" t="str">
        <f t="shared" si="101"/>
        <v/>
      </c>
      <c r="AH190" s="15" t="str">
        <f t="shared" si="102"/>
        <v/>
      </c>
    </row>
    <row r="191" spans="12:34" x14ac:dyDescent="0.2">
      <c r="L191" s="25" t="str">
        <f t="shared" si="155"/>
        <v/>
      </c>
      <c r="M191" s="28" t="str">
        <f t="shared" si="156"/>
        <v/>
      </c>
      <c r="N191" s="15">
        <v>34</v>
      </c>
      <c r="O191" s="26" t="e">
        <f t="shared" si="157"/>
        <v>#VALUE!</v>
      </c>
      <c r="P191" s="21" t="str">
        <f t="shared" si="158"/>
        <v/>
      </c>
      <c r="Q191" s="21" t="str">
        <f t="shared" si="159"/>
        <v/>
      </c>
      <c r="R191" s="21" t="str">
        <f t="shared" si="147"/>
        <v/>
      </c>
      <c r="S191" s="21" t="str">
        <f t="shared" si="148"/>
        <v/>
      </c>
      <c r="T191" s="21" t="str">
        <f t="shared" si="149"/>
        <v/>
      </c>
      <c r="U191" s="21" t="str">
        <f t="shared" si="150"/>
        <v/>
      </c>
      <c r="V191" s="21" t="str">
        <f t="shared" si="151"/>
        <v/>
      </c>
      <c r="W191" s="21" t="str">
        <f t="shared" si="152"/>
        <v/>
      </c>
      <c r="X191" s="21" t="str">
        <f t="shared" si="153"/>
        <v/>
      </c>
      <c r="Y191" s="21" t="str">
        <f t="shared" si="154"/>
        <v/>
      </c>
      <c r="Z191" s="27" t="e">
        <f t="shared" si="117"/>
        <v>#VALUE!</v>
      </c>
      <c r="AA191" s="27" t="e">
        <f t="shared" si="118"/>
        <v>#VALUE!</v>
      </c>
      <c r="AB191" s="15" t="str">
        <f t="shared" si="160"/>
        <v/>
      </c>
      <c r="AC191" s="15">
        <v>34</v>
      </c>
      <c r="AE191" s="15">
        <v>184</v>
      </c>
      <c r="AF191" s="15">
        <f t="shared" si="119"/>
        <v>0</v>
      </c>
      <c r="AG191" s="15" t="str">
        <f t="shared" si="101"/>
        <v/>
      </c>
      <c r="AH191" s="15" t="str">
        <f t="shared" si="102"/>
        <v/>
      </c>
    </row>
    <row r="192" spans="12:34" x14ac:dyDescent="0.2">
      <c r="L192" s="25" t="str">
        <f t="shared" si="155"/>
        <v/>
      </c>
      <c r="M192" s="28" t="str">
        <f t="shared" si="156"/>
        <v/>
      </c>
      <c r="N192" s="15">
        <v>35</v>
      </c>
      <c r="O192" s="26" t="e">
        <f t="shared" si="157"/>
        <v>#VALUE!</v>
      </c>
      <c r="P192" s="21" t="str">
        <f t="shared" si="158"/>
        <v/>
      </c>
      <c r="Q192" s="21" t="str">
        <f t="shared" si="159"/>
        <v/>
      </c>
      <c r="R192" s="21" t="str">
        <f t="shared" si="147"/>
        <v/>
      </c>
      <c r="S192" s="21" t="str">
        <f t="shared" si="148"/>
        <v/>
      </c>
      <c r="T192" s="21" t="str">
        <f t="shared" si="149"/>
        <v/>
      </c>
      <c r="U192" s="21" t="str">
        <f t="shared" si="150"/>
        <v/>
      </c>
      <c r="V192" s="21" t="str">
        <f t="shared" si="151"/>
        <v/>
      </c>
      <c r="W192" s="21" t="str">
        <f t="shared" si="152"/>
        <v/>
      </c>
      <c r="X192" s="21" t="str">
        <f t="shared" si="153"/>
        <v/>
      </c>
      <c r="Y192" s="21" t="str">
        <f t="shared" si="154"/>
        <v/>
      </c>
      <c r="Z192" s="27" t="e">
        <f t="shared" si="117"/>
        <v>#VALUE!</v>
      </c>
      <c r="AA192" s="27" t="e">
        <f t="shared" si="118"/>
        <v>#VALUE!</v>
      </c>
      <c r="AB192" s="15" t="str">
        <f t="shared" si="160"/>
        <v/>
      </c>
      <c r="AC192" s="15">
        <v>35</v>
      </c>
      <c r="AE192" s="15">
        <v>185</v>
      </c>
      <c r="AF192" s="15">
        <f t="shared" si="119"/>
        <v>0</v>
      </c>
      <c r="AG192" s="15" t="str">
        <f t="shared" si="101"/>
        <v/>
      </c>
      <c r="AH192" s="15" t="str">
        <f t="shared" si="102"/>
        <v/>
      </c>
    </row>
    <row r="193" spans="12:34" x14ac:dyDescent="0.2">
      <c r="L193" s="25" t="str">
        <f t="shared" si="155"/>
        <v/>
      </c>
      <c r="M193" s="28" t="str">
        <f t="shared" si="156"/>
        <v/>
      </c>
      <c r="N193" s="15">
        <v>36</v>
      </c>
      <c r="O193" s="26" t="e">
        <f t="shared" si="157"/>
        <v>#VALUE!</v>
      </c>
      <c r="P193" s="21" t="str">
        <f t="shared" si="158"/>
        <v/>
      </c>
      <c r="Q193" s="21" t="str">
        <f t="shared" si="159"/>
        <v/>
      </c>
      <c r="R193" s="21" t="str">
        <f t="shared" si="147"/>
        <v/>
      </c>
      <c r="S193" s="21" t="str">
        <f t="shared" si="148"/>
        <v/>
      </c>
      <c r="T193" s="21" t="str">
        <f t="shared" si="149"/>
        <v/>
      </c>
      <c r="U193" s="21" t="str">
        <f t="shared" si="150"/>
        <v/>
      </c>
      <c r="V193" s="21" t="str">
        <f t="shared" si="151"/>
        <v/>
      </c>
      <c r="W193" s="21" t="str">
        <f t="shared" si="152"/>
        <v/>
      </c>
      <c r="X193" s="21" t="str">
        <f t="shared" si="153"/>
        <v/>
      </c>
      <c r="Y193" s="21" t="str">
        <f t="shared" si="154"/>
        <v/>
      </c>
      <c r="Z193" s="27" t="e">
        <f t="shared" si="117"/>
        <v>#VALUE!</v>
      </c>
      <c r="AA193" s="27" t="e">
        <f t="shared" si="118"/>
        <v>#VALUE!</v>
      </c>
      <c r="AB193" s="15" t="str">
        <f t="shared" si="160"/>
        <v/>
      </c>
      <c r="AC193" s="15">
        <v>36</v>
      </c>
      <c r="AE193" s="15">
        <v>186</v>
      </c>
      <c r="AF193" s="15">
        <f t="shared" si="119"/>
        <v>0</v>
      </c>
      <c r="AG193" s="15" t="str">
        <f t="shared" si="101"/>
        <v/>
      </c>
      <c r="AH193" s="15" t="str">
        <f t="shared" si="102"/>
        <v/>
      </c>
    </row>
    <row r="194" spans="12:34" x14ac:dyDescent="0.2">
      <c r="L194" s="25" t="str">
        <f t="shared" si="155"/>
        <v/>
      </c>
      <c r="M194" s="28" t="str">
        <f t="shared" si="156"/>
        <v/>
      </c>
      <c r="N194" s="15">
        <v>37</v>
      </c>
      <c r="O194" s="26" t="e">
        <f t="shared" si="157"/>
        <v>#VALUE!</v>
      </c>
      <c r="P194" s="21" t="str">
        <f t="shared" si="158"/>
        <v/>
      </c>
      <c r="Q194" s="21" t="str">
        <f t="shared" si="159"/>
        <v/>
      </c>
      <c r="R194" s="21" t="str">
        <f t="shared" si="147"/>
        <v/>
      </c>
      <c r="S194" s="21" t="str">
        <f t="shared" si="148"/>
        <v/>
      </c>
      <c r="T194" s="21" t="str">
        <f t="shared" si="149"/>
        <v/>
      </c>
      <c r="U194" s="21" t="str">
        <f t="shared" si="150"/>
        <v/>
      </c>
      <c r="V194" s="21" t="str">
        <f t="shared" si="151"/>
        <v/>
      </c>
      <c r="W194" s="21" t="str">
        <f t="shared" si="152"/>
        <v/>
      </c>
      <c r="X194" s="21" t="str">
        <f t="shared" si="153"/>
        <v/>
      </c>
      <c r="Y194" s="21" t="str">
        <f t="shared" si="154"/>
        <v/>
      </c>
      <c r="Z194" s="27" t="e">
        <f t="shared" si="117"/>
        <v>#VALUE!</v>
      </c>
      <c r="AA194" s="27" t="e">
        <f t="shared" si="118"/>
        <v>#VALUE!</v>
      </c>
      <c r="AB194" s="15" t="str">
        <f t="shared" si="160"/>
        <v/>
      </c>
      <c r="AC194" s="15">
        <v>37</v>
      </c>
      <c r="AE194" s="15">
        <v>187</v>
      </c>
      <c r="AF194" s="15">
        <f t="shared" si="119"/>
        <v>0</v>
      </c>
      <c r="AG194" s="15" t="str">
        <f t="shared" si="101"/>
        <v/>
      </c>
      <c r="AH194" s="15" t="str">
        <f t="shared" si="102"/>
        <v/>
      </c>
    </row>
    <row r="195" spans="12:34" x14ac:dyDescent="0.2">
      <c r="L195" s="25" t="str">
        <f t="shared" si="155"/>
        <v/>
      </c>
      <c r="M195" s="28" t="str">
        <f t="shared" si="156"/>
        <v/>
      </c>
      <c r="N195" s="15">
        <v>38</v>
      </c>
      <c r="O195" s="26" t="e">
        <f t="shared" si="157"/>
        <v>#VALUE!</v>
      </c>
      <c r="P195" s="21" t="str">
        <f t="shared" si="158"/>
        <v/>
      </c>
      <c r="Q195" s="21" t="str">
        <f t="shared" si="159"/>
        <v/>
      </c>
      <c r="R195" s="21" t="str">
        <f t="shared" si="147"/>
        <v/>
      </c>
      <c r="S195" s="21" t="str">
        <f t="shared" si="148"/>
        <v/>
      </c>
      <c r="T195" s="21" t="str">
        <f t="shared" si="149"/>
        <v/>
      </c>
      <c r="U195" s="21" t="str">
        <f t="shared" si="150"/>
        <v/>
      </c>
      <c r="V195" s="21" t="str">
        <f t="shared" si="151"/>
        <v/>
      </c>
      <c r="W195" s="21" t="str">
        <f t="shared" si="152"/>
        <v/>
      </c>
      <c r="X195" s="21" t="str">
        <f t="shared" si="153"/>
        <v/>
      </c>
      <c r="Y195" s="21" t="str">
        <f t="shared" si="154"/>
        <v/>
      </c>
      <c r="Z195" s="27" t="e">
        <f t="shared" si="117"/>
        <v>#VALUE!</v>
      </c>
      <c r="AA195" s="27" t="e">
        <f t="shared" si="118"/>
        <v>#VALUE!</v>
      </c>
      <c r="AB195" s="15" t="str">
        <f t="shared" si="160"/>
        <v/>
      </c>
      <c r="AC195" s="15">
        <v>38</v>
      </c>
      <c r="AE195" s="15">
        <v>188</v>
      </c>
      <c r="AF195" s="15">
        <f t="shared" si="119"/>
        <v>0</v>
      </c>
      <c r="AG195" s="15" t="str">
        <f t="shared" si="101"/>
        <v/>
      </c>
      <c r="AH195" s="15" t="str">
        <f t="shared" si="102"/>
        <v/>
      </c>
    </row>
    <row r="196" spans="12:34" x14ac:dyDescent="0.2">
      <c r="L196" s="25" t="str">
        <f t="shared" si="155"/>
        <v/>
      </c>
      <c r="M196" s="28" t="str">
        <f t="shared" si="156"/>
        <v/>
      </c>
      <c r="N196" s="15">
        <v>39</v>
      </c>
      <c r="O196" s="26" t="e">
        <f t="shared" si="157"/>
        <v>#VALUE!</v>
      </c>
      <c r="P196" s="21" t="str">
        <f t="shared" si="158"/>
        <v/>
      </c>
      <c r="Q196" s="21" t="str">
        <f t="shared" si="159"/>
        <v/>
      </c>
      <c r="R196" s="21" t="str">
        <f t="shared" si="147"/>
        <v/>
      </c>
      <c r="S196" s="21" t="str">
        <f t="shared" si="148"/>
        <v/>
      </c>
      <c r="T196" s="21" t="str">
        <f t="shared" si="149"/>
        <v/>
      </c>
      <c r="U196" s="21" t="str">
        <f t="shared" si="150"/>
        <v/>
      </c>
      <c r="V196" s="21" t="str">
        <f t="shared" si="151"/>
        <v/>
      </c>
      <c r="W196" s="21" t="str">
        <f t="shared" si="152"/>
        <v/>
      </c>
      <c r="X196" s="21" t="str">
        <f t="shared" si="153"/>
        <v/>
      </c>
      <c r="Y196" s="21" t="str">
        <f t="shared" si="154"/>
        <v/>
      </c>
      <c r="Z196" s="27" t="e">
        <f t="shared" si="117"/>
        <v>#VALUE!</v>
      </c>
      <c r="AA196" s="27" t="e">
        <f t="shared" si="118"/>
        <v>#VALUE!</v>
      </c>
      <c r="AB196" s="15" t="str">
        <f t="shared" si="160"/>
        <v/>
      </c>
      <c r="AC196" s="15">
        <v>39</v>
      </c>
      <c r="AE196" s="15">
        <v>189</v>
      </c>
      <c r="AF196" s="15">
        <f t="shared" si="119"/>
        <v>0</v>
      </c>
      <c r="AG196" s="15" t="str">
        <f t="shared" si="101"/>
        <v/>
      </c>
      <c r="AH196" s="15" t="str">
        <f t="shared" si="102"/>
        <v/>
      </c>
    </row>
    <row r="197" spans="12:34" x14ac:dyDescent="0.2">
      <c r="L197" s="25" t="str">
        <f t="shared" si="155"/>
        <v/>
      </c>
      <c r="M197" s="28" t="str">
        <f t="shared" si="156"/>
        <v/>
      </c>
      <c r="N197" s="15">
        <v>40</v>
      </c>
      <c r="O197" s="26" t="e">
        <f t="shared" si="157"/>
        <v>#VALUE!</v>
      </c>
      <c r="P197" s="21" t="str">
        <f t="shared" si="158"/>
        <v/>
      </c>
      <c r="Q197" s="21" t="str">
        <f t="shared" si="159"/>
        <v/>
      </c>
      <c r="R197" s="21" t="str">
        <f t="shared" si="147"/>
        <v/>
      </c>
      <c r="S197" s="21" t="str">
        <f t="shared" si="148"/>
        <v/>
      </c>
      <c r="T197" s="21" t="str">
        <f t="shared" si="149"/>
        <v/>
      </c>
      <c r="U197" s="21" t="str">
        <f t="shared" si="150"/>
        <v/>
      </c>
      <c r="V197" s="21" t="str">
        <f t="shared" si="151"/>
        <v/>
      </c>
      <c r="W197" s="21" t="str">
        <f t="shared" si="152"/>
        <v/>
      </c>
      <c r="X197" s="21" t="str">
        <f t="shared" si="153"/>
        <v/>
      </c>
      <c r="Y197" s="21" t="str">
        <f t="shared" si="154"/>
        <v/>
      </c>
      <c r="Z197" s="27" t="e">
        <f t="shared" si="117"/>
        <v>#VALUE!</v>
      </c>
      <c r="AA197" s="27" t="e">
        <f t="shared" si="118"/>
        <v>#VALUE!</v>
      </c>
      <c r="AB197" s="15" t="str">
        <f t="shared" si="160"/>
        <v/>
      </c>
      <c r="AC197" s="15">
        <v>40</v>
      </c>
      <c r="AE197" s="15">
        <v>190</v>
      </c>
      <c r="AF197" s="15">
        <f t="shared" si="119"/>
        <v>0</v>
      </c>
      <c r="AG197" s="15" t="str">
        <f t="shared" si="101"/>
        <v/>
      </c>
      <c r="AH197" s="15" t="str">
        <f t="shared" si="102"/>
        <v/>
      </c>
    </row>
    <row r="198" spans="12:34" x14ac:dyDescent="0.2">
      <c r="L198" s="25" t="str">
        <f t="shared" si="155"/>
        <v/>
      </c>
      <c r="M198" s="28" t="str">
        <f t="shared" si="156"/>
        <v/>
      </c>
      <c r="N198" s="15">
        <v>41</v>
      </c>
      <c r="O198" s="26" t="e">
        <f t="shared" si="157"/>
        <v>#VALUE!</v>
      </c>
      <c r="P198" s="21" t="str">
        <f t="shared" si="158"/>
        <v/>
      </c>
      <c r="Q198" s="21" t="str">
        <f t="shared" si="159"/>
        <v/>
      </c>
      <c r="R198" s="21" t="str">
        <f t="shared" si="147"/>
        <v/>
      </c>
      <c r="S198" s="21" t="str">
        <f t="shared" si="148"/>
        <v/>
      </c>
      <c r="T198" s="21" t="str">
        <f t="shared" si="149"/>
        <v/>
      </c>
      <c r="U198" s="21" t="str">
        <f t="shared" si="150"/>
        <v/>
      </c>
      <c r="V198" s="21" t="str">
        <f t="shared" si="151"/>
        <v/>
      </c>
      <c r="W198" s="21" t="str">
        <f t="shared" si="152"/>
        <v/>
      </c>
      <c r="X198" s="21" t="str">
        <f t="shared" si="153"/>
        <v/>
      </c>
      <c r="Y198" s="21" t="str">
        <f t="shared" si="154"/>
        <v/>
      </c>
      <c r="Z198" s="27" t="e">
        <f t="shared" si="117"/>
        <v>#VALUE!</v>
      </c>
      <c r="AA198" s="27" t="e">
        <f t="shared" si="118"/>
        <v>#VALUE!</v>
      </c>
      <c r="AB198" s="15" t="str">
        <f t="shared" si="160"/>
        <v/>
      </c>
      <c r="AC198" s="15">
        <v>41</v>
      </c>
      <c r="AE198" s="15">
        <v>191</v>
      </c>
      <c r="AF198" s="15">
        <f t="shared" si="119"/>
        <v>0</v>
      </c>
      <c r="AG198" s="15" t="str">
        <f t="shared" si="101"/>
        <v/>
      </c>
      <c r="AH198" s="15" t="str">
        <f t="shared" si="102"/>
        <v/>
      </c>
    </row>
    <row r="199" spans="12:34" x14ac:dyDescent="0.2">
      <c r="L199" s="25" t="str">
        <f t="shared" si="155"/>
        <v/>
      </c>
      <c r="M199" s="28" t="str">
        <f t="shared" si="156"/>
        <v/>
      </c>
      <c r="N199" s="15">
        <v>42</v>
      </c>
      <c r="O199" s="26" t="e">
        <f t="shared" si="157"/>
        <v>#VALUE!</v>
      </c>
      <c r="P199" s="21" t="str">
        <f t="shared" si="158"/>
        <v/>
      </c>
      <c r="Q199" s="21" t="str">
        <f t="shared" si="159"/>
        <v/>
      </c>
      <c r="R199" s="21" t="str">
        <f t="shared" si="147"/>
        <v/>
      </c>
      <c r="S199" s="21" t="str">
        <f t="shared" si="148"/>
        <v/>
      </c>
      <c r="T199" s="21" t="str">
        <f t="shared" si="149"/>
        <v/>
      </c>
      <c r="U199" s="21" t="str">
        <f t="shared" si="150"/>
        <v/>
      </c>
      <c r="V199" s="21" t="str">
        <f t="shared" si="151"/>
        <v/>
      </c>
      <c r="W199" s="21" t="str">
        <f t="shared" si="152"/>
        <v/>
      </c>
      <c r="X199" s="21" t="str">
        <f t="shared" si="153"/>
        <v/>
      </c>
      <c r="Y199" s="21" t="str">
        <f t="shared" si="154"/>
        <v/>
      </c>
      <c r="Z199" s="27" t="e">
        <f t="shared" si="117"/>
        <v>#VALUE!</v>
      </c>
      <c r="AA199" s="27" t="e">
        <f t="shared" si="118"/>
        <v>#VALUE!</v>
      </c>
      <c r="AB199" s="15" t="str">
        <f t="shared" si="160"/>
        <v/>
      </c>
      <c r="AC199" s="15">
        <v>42</v>
      </c>
      <c r="AE199" s="15">
        <v>192</v>
      </c>
      <c r="AF199" s="15">
        <f t="shared" si="119"/>
        <v>0</v>
      </c>
      <c r="AG199" s="15" t="str">
        <f t="shared" si="101"/>
        <v/>
      </c>
      <c r="AH199" s="15" t="str">
        <f t="shared" si="102"/>
        <v/>
      </c>
    </row>
    <row r="200" spans="12:34" x14ac:dyDescent="0.2">
      <c r="L200" s="25" t="str">
        <f t="shared" si="155"/>
        <v/>
      </c>
      <c r="M200" s="28" t="str">
        <f t="shared" si="156"/>
        <v/>
      </c>
      <c r="N200" s="15">
        <v>43</v>
      </c>
      <c r="O200" s="26" t="e">
        <f t="shared" si="157"/>
        <v>#VALUE!</v>
      </c>
      <c r="P200" s="21" t="str">
        <f t="shared" si="158"/>
        <v/>
      </c>
      <c r="Q200" s="21" t="str">
        <f t="shared" si="159"/>
        <v/>
      </c>
      <c r="R200" s="21" t="str">
        <f t="shared" si="147"/>
        <v/>
      </c>
      <c r="S200" s="21" t="str">
        <f t="shared" si="148"/>
        <v/>
      </c>
      <c r="T200" s="21" t="str">
        <f t="shared" si="149"/>
        <v/>
      </c>
      <c r="U200" s="21" t="str">
        <f t="shared" si="150"/>
        <v/>
      </c>
      <c r="V200" s="21" t="str">
        <f t="shared" si="151"/>
        <v/>
      </c>
      <c r="W200" s="21" t="str">
        <f t="shared" si="152"/>
        <v/>
      </c>
      <c r="X200" s="21" t="str">
        <f t="shared" si="153"/>
        <v/>
      </c>
      <c r="Y200" s="21" t="str">
        <f t="shared" si="154"/>
        <v/>
      </c>
      <c r="Z200" s="27" t="e">
        <f t="shared" ref="Z200:Z263" si="161">RANK(L200,$L$8:$L$507,1)</f>
        <v>#VALUE!</v>
      </c>
      <c r="AA200" s="27" t="e">
        <f t="shared" ref="AA200:AA263" si="162">VLOOKUP(Z200,$AE$8:$AF$507,2)</f>
        <v>#VALUE!</v>
      </c>
      <c r="AB200" s="15" t="str">
        <f t="shared" si="160"/>
        <v/>
      </c>
      <c r="AC200" s="15">
        <v>43</v>
      </c>
      <c r="AE200" s="15">
        <v>193</v>
      </c>
      <c r="AF200" s="15">
        <f t="shared" ref="AF200:AF263" si="163">COUNTIF($Z$8:$Z$507,AE200)</f>
        <v>0</v>
      </c>
      <c r="AG200" s="15" t="str">
        <f t="shared" si="101"/>
        <v/>
      </c>
      <c r="AH200" s="15" t="str">
        <f t="shared" si="102"/>
        <v/>
      </c>
    </row>
    <row r="201" spans="12:34" x14ac:dyDescent="0.2">
      <c r="L201" s="25" t="str">
        <f t="shared" si="155"/>
        <v/>
      </c>
      <c r="M201" s="28" t="str">
        <f t="shared" si="156"/>
        <v/>
      </c>
      <c r="N201" s="15">
        <v>44</v>
      </c>
      <c r="O201" s="26" t="e">
        <f t="shared" si="157"/>
        <v>#VALUE!</v>
      </c>
      <c r="P201" s="21" t="str">
        <f t="shared" si="158"/>
        <v/>
      </c>
      <c r="Q201" s="21" t="str">
        <f t="shared" si="159"/>
        <v/>
      </c>
      <c r="R201" s="21" t="str">
        <f t="shared" si="147"/>
        <v/>
      </c>
      <c r="S201" s="21" t="str">
        <f t="shared" si="148"/>
        <v/>
      </c>
      <c r="T201" s="21" t="str">
        <f t="shared" si="149"/>
        <v/>
      </c>
      <c r="U201" s="21" t="str">
        <f t="shared" si="150"/>
        <v/>
      </c>
      <c r="V201" s="21" t="str">
        <f t="shared" si="151"/>
        <v/>
      </c>
      <c r="W201" s="21" t="str">
        <f t="shared" si="152"/>
        <v/>
      </c>
      <c r="X201" s="21" t="str">
        <f t="shared" si="153"/>
        <v/>
      </c>
      <c r="Y201" s="21" t="str">
        <f t="shared" si="154"/>
        <v/>
      </c>
      <c r="Z201" s="27" t="e">
        <f t="shared" si="161"/>
        <v>#VALUE!</v>
      </c>
      <c r="AA201" s="27" t="e">
        <f t="shared" si="162"/>
        <v>#VALUE!</v>
      </c>
      <c r="AB201" s="15" t="str">
        <f t="shared" si="160"/>
        <v/>
      </c>
      <c r="AC201" s="15">
        <v>44</v>
      </c>
      <c r="AE201" s="15">
        <v>194</v>
      </c>
      <c r="AF201" s="15">
        <f t="shared" si="163"/>
        <v>0</v>
      </c>
      <c r="AG201" s="15" t="str">
        <f t="shared" si="101"/>
        <v/>
      </c>
      <c r="AH201" s="15" t="str">
        <f t="shared" si="102"/>
        <v/>
      </c>
    </row>
    <row r="202" spans="12:34" x14ac:dyDescent="0.2">
      <c r="L202" s="25" t="str">
        <f t="shared" si="155"/>
        <v/>
      </c>
      <c r="M202" s="28" t="str">
        <f t="shared" si="156"/>
        <v/>
      </c>
      <c r="N202" s="15">
        <v>45</v>
      </c>
      <c r="O202" s="26" t="e">
        <f t="shared" si="157"/>
        <v>#VALUE!</v>
      </c>
      <c r="P202" s="21" t="str">
        <f t="shared" si="158"/>
        <v/>
      </c>
      <c r="Q202" s="21" t="str">
        <f t="shared" si="159"/>
        <v/>
      </c>
      <c r="R202" s="21" t="str">
        <f t="shared" si="147"/>
        <v/>
      </c>
      <c r="S202" s="21" t="str">
        <f t="shared" si="148"/>
        <v/>
      </c>
      <c r="T202" s="21" t="str">
        <f t="shared" si="149"/>
        <v/>
      </c>
      <c r="U202" s="21" t="str">
        <f t="shared" si="150"/>
        <v/>
      </c>
      <c r="V202" s="21" t="str">
        <f t="shared" si="151"/>
        <v/>
      </c>
      <c r="W202" s="21" t="str">
        <f t="shared" si="152"/>
        <v/>
      </c>
      <c r="X202" s="21" t="str">
        <f t="shared" si="153"/>
        <v/>
      </c>
      <c r="Y202" s="21" t="str">
        <f t="shared" si="154"/>
        <v/>
      </c>
      <c r="Z202" s="27" t="e">
        <f t="shared" si="161"/>
        <v>#VALUE!</v>
      </c>
      <c r="AA202" s="27" t="e">
        <f t="shared" si="162"/>
        <v>#VALUE!</v>
      </c>
      <c r="AB202" s="15" t="str">
        <f t="shared" si="160"/>
        <v/>
      </c>
      <c r="AC202" s="15">
        <v>45</v>
      </c>
      <c r="AE202" s="15">
        <v>195</v>
      </c>
      <c r="AF202" s="15">
        <f t="shared" si="163"/>
        <v>0</v>
      </c>
      <c r="AG202" s="15" t="str">
        <f t="shared" si="101"/>
        <v/>
      </c>
      <c r="AH202" s="15" t="str">
        <f t="shared" si="102"/>
        <v/>
      </c>
    </row>
    <row r="203" spans="12:34" x14ac:dyDescent="0.2">
      <c r="L203" s="25" t="str">
        <f t="shared" si="155"/>
        <v/>
      </c>
      <c r="M203" s="28" t="str">
        <f t="shared" si="156"/>
        <v/>
      </c>
      <c r="N203" s="15">
        <v>46</v>
      </c>
      <c r="O203" s="26" t="e">
        <f t="shared" si="157"/>
        <v>#VALUE!</v>
      </c>
      <c r="P203" s="21" t="str">
        <f t="shared" si="158"/>
        <v/>
      </c>
      <c r="Q203" s="21" t="str">
        <f t="shared" si="159"/>
        <v/>
      </c>
      <c r="R203" s="21" t="str">
        <f t="shared" si="147"/>
        <v/>
      </c>
      <c r="S203" s="21" t="str">
        <f t="shared" si="148"/>
        <v/>
      </c>
      <c r="T203" s="21" t="str">
        <f t="shared" si="149"/>
        <v/>
      </c>
      <c r="U203" s="21" t="str">
        <f t="shared" si="150"/>
        <v/>
      </c>
      <c r="V203" s="21" t="str">
        <f t="shared" si="151"/>
        <v/>
      </c>
      <c r="W203" s="21" t="str">
        <f t="shared" si="152"/>
        <v/>
      </c>
      <c r="X203" s="21" t="str">
        <f t="shared" si="153"/>
        <v/>
      </c>
      <c r="Y203" s="21" t="str">
        <f t="shared" si="154"/>
        <v/>
      </c>
      <c r="Z203" s="27" t="e">
        <f t="shared" si="161"/>
        <v>#VALUE!</v>
      </c>
      <c r="AA203" s="27" t="e">
        <f t="shared" si="162"/>
        <v>#VALUE!</v>
      </c>
      <c r="AB203" s="15" t="str">
        <f t="shared" si="160"/>
        <v/>
      </c>
      <c r="AC203" s="15">
        <v>46</v>
      </c>
      <c r="AE203" s="15">
        <v>196</v>
      </c>
      <c r="AF203" s="15">
        <f t="shared" si="163"/>
        <v>0</v>
      </c>
      <c r="AG203" s="15" t="str">
        <f t="shared" si="101"/>
        <v/>
      </c>
      <c r="AH203" s="15" t="str">
        <f t="shared" si="102"/>
        <v/>
      </c>
    </row>
    <row r="204" spans="12:34" x14ac:dyDescent="0.2">
      <c r="L204" s="25" t="str">
        <f t="shared" si="155"/>
        <v/>
      </c>
      <c r="M204" s="28" t="str">
        <f t="shared" si="156"/>
        <v/>
      </c>
      <c r="N204" s="15">
        <v>47</v>
      </c>
      <c r="O204" s="26" t="e">
        <f t="shared" si="157"/>
        <v>#VALUE!</v>
      </c>
      <c r="P204" s="21" t="str">
        <f t="shared" si="158"/>
        <v/>
      </c>
      <c r="Q204" s="21" t="str">
        <f t="shared" si="159"/>
        <v/>
      </c>
      <c r="R204" s="21" t="str">
        <f t="shared" si="147"/>
        <v/>
      </c>
      <c r="S204" s="21" t="str">
        <f t="shared" si="148"/>
        <v/>
      </c>
      <c r="T204" s="21" t="str">
        <f t="shared" si="149"/>
        <v/>
      </c>
      <c r="U204" s="21" t="str">
        <f t="shared" si="150"/>
        <v/>
      </c>
      <c r="V204" s="21" t="str">
        <f t="shared" si="151"/>
        <v/>
      </c>
      <c r="W204" s="21" t="str">
        <f t="shared" si="152"/>
        <v/>
      </c>
      <c r="X204" s="21" t="str">
        <f t="shared" si="153"/>
        <v/>
      </c>
      <c r="Y204" s="21" t="str">
        <f t="shared" si="154"/>
        <v/>
      </c>
      <c r="Z204" s="27" t="e">
        <f t="shared" si="161"/>
        <v>#VALUE!</v>
      </c>
      <c r="AA204" s="27" t="e">
        <f t="shared" si="162"/>
        <v>#VALUE!</v>
      </c>
      <c r="AB204" s="15" t="str">
        <f t="shared" si="160"/>
        <v/>
      </c>
      <c r="AC204" s="15">
        <v>47</v>
      </c>
      <c r="AE204" s="15">
        <v>197</v>
      </c>
      <c r="AF204" s="15">
        <f t="shared" si="163"/>
        <v>0</v>
      </c>
      <c r="AG204" s="15" t="str">
        <f t="shared" si="101"/>
        <v/>
      </c>
      <c r="AH204" s="15" t="str">
        <f t="shared" si="102"/>
        <v/>
      </c>
    </row>
    <row r="205" spans="12:34" x14ac:dyDescent="0.2">
      <c r="L205" s="25" t="str">
        <f t="shared" si="155"/>
        <v/>
      </c>
      <c r="M205" s="28" t="str">
        <f t="shared" si="156"/>
        <v/>
      </c>
      <c r="N205" s="15">
        <v>48</v>
      </c>
      <c r="O205" s="26" t="e">
        <f t="shared" si="157"/>
        <v>#VALUE!</v>
      </c>
      <c r="P205" s="21" t="str">
        <f t="shared" si="158"/>
        <v/>
      </c>
      <c r="Q205" s="21" t="str">
        <f t="shared" si="159"/>
        <v/>
      </c>
      <c r="R205" s="21" t="str">
        <f t="shared" si="147"/>
        <v/>
      </c>
      <c r="S205" s="21" t="str">
        <f t="shared" si="148"/>
        <v/>
      </c>
      <c r="T205" s="21" t="str">
        <f t="shared" si="149"/>
        <v/>
      </c>
      <c r="U205" s="21" t="str">
        <f t="shared" si="150"/>
        <v/>
      </c>
      <c r="V205" s="21" t="str">
        <f t="shared" si="151"/>
        <v/>
      </c>
      <c r="W205" s="21" t="str">
        <f t="shared" si="152"/>
        <v/>
      </c>
      <c r="X205" s="21" t="str">
        <f t="shared" si="153"/>
        <v/>
      </c>
      <c r="Y205" s="21" t="str">
        <f t="shared" si="154"/>
        <v/>
      </c>
      <c r="Z205" s="27" t="e">
        <f t="shared" si="161"/>
        <v>#VALUE!</v>
      </c>
      <c r="AA205" s="27" t="e">
        <f t="shared" si="162"/>
        <v>#VALUE!</v>
      </c>
      <c r="AB205" s="15" t="str">
        <f t="shared" si="160"/>
        <v/>
      </c>
      <c r="AC205" s="15">
        <v>48</v>
      </c>
      <c r="AE205" s="15">
        <v>198</v>
      </c>
      <c r="AF205" s="15">
        <f t="shared" si="163"/>
        <v>0</v>
      </c>
      <c r="AG205" s="15" t="str">
        <f t="shared" si="101"/>
        <v/>
      </c>
      <c r="AH205" s="15" t="str">
        <f t="shared" si="102"/>
        <v/>
      </c>
    </row>
    <row r="206" spans="12:34" x14ac:dyDescent="0.2">
      <c r="L206" s="25" t="str">
        <f t="shared" si="155"/>
        <v/>
      </c>
      <c r="M206" s="28" t="str">
        <f t="shared" si="156"/>
        <v/>
      </c>
      <c r="N206" s="15">
        <v>49</v>
      </c>
      <c r="O206" s="26" t="e">
        <f t="shared" si="157"/>
        <v>#VALUE!</v>
      </c>
      <c r="P206" s="21" t="str">
        <f t="shared" si="158"/>
        <v/>
      </c>
      <c r="Q206" s="21" t="str">
        <f t="shared" si="159"/>
        <v/>
      </c>
      <c r="R206" s="21" t="str">
        <f t="shared" si="147"/>
        <v/>
      </c>
      <c r="S206" s="21" t="str">
        <f t="shared" si="148"/>
        <v/>
      </c>
      <c r="T206" s="21" t="str">
        <f t="shared" si="149"/>
        <v/>
      </c>
      <c r="U206" s="21" t="str">
        <f t="shared" si="150"/>
        <v/>
      </c>
      <c r="V206" s="21" t="str">
        <f t="shared" si="151"/>
        <v/>
      </c>
      <c r="W206" s="21" t="str">
        <f t="shared" si="152"/>
        <v/>
      </c>
      <c r="X206" s="21" t="str">
        <f t="shared" si="153"/>
        <v/>
      </c>
      <c r="Y206" s="21" t="str">
        <f t="shared" si="154"/>
        <v/>
      </c>
      <c r="Z206" s="27" t="e">
        <f t="shared" si="161"/>
        <v>#VALUE!</v>
      </c>
      <c r="AA206" s="27" t="e">
        <f t="shared" si="162"/>
        <v>#VALUE!</v>
      </c>
      <c r="AB206" s="15" t="str">
        <f t="shared" si="160"/>
        <v/>
      </c>
      <c r="AC206" s="15">
        <v>49</v>
      </c>
      <c r="AE206" s="15">
        <v>199</v>
      </c>
      <c r="AF206" s="15">
        <f t="shared" si="163"/>
        <v>0</v>
      </c>
      <c r="AG206" s="15" t="str">
        <f t="shared" si="101"/>
        <v/>
      </c>
      <c r="AH206" s="15" t="str">
        <f t="shared" si="102"/>
        <v/>
      </c>
    </row>
    <row r="207" spans="12:34" x14ac:dyDescent="0.2">
      <c r="L207" s="25" t="str">
        <f t="shared" si="155"/>
        <v/>
      </c>
      <c r="M207" s="28" t="str">
        <f t="shared" si="156"/>
        <v/>
      </c>
      <c r="N207" s="15">
        <v>50</v>
      </c>
      <c r="O207" s="26" t="e">
        <f t="shared" si="157"/>
        <v>#VALUE!</v>
      </c>
      <c r="P207" s="21" t="str">
        <f t="shared" si="158"/>
        <v/>
      </c>
      <c r="Q207" s="21" t="str">
        <f t="shared" si="159"/>
        <v/>
      </c>
      <c r="R207" s="21" t="str">
        <f t="shared" si="147"/>
        <v/>
      </c>
      <c r="S207" s="21" t="str">
        <f t="shared" si="148"/>
        <v/>
      </c>
      <c r="T207" s="21" t="str">
        <f t="shared" si="149"/>
        <v/>
      </c>
      <c r="U207" s="21" t="str">
        <f t="shared" si="150"/>
        <v/>
      </c>
      <c r="V207" s="21" t="str">
        <f t="shared" si="151"/>
        <v/>
      </c>
      <c r="W207" s="21" t="str">
        <f t="shared" si="152"/>
        <v/>
      </c>
      <c r="X207" s="21" t="str">
        <f t="shared" si="153"/>
        <v/>
      </c>
      <c r="Y207" s="21" t="str">
        <f t="shared" si="154"/>
        <v/>
      </c>
      <c r="Z207" s="27" t="e">
        <f t="shared" si="161"/>
        <v>#VALUE!</v>
      </c>
      <c r="AA207" s="27" t="e">
        <f t="shared" si="162"/>
        <v>#VALUE!</v>
      </c>
      <c r="AB207" s="15" t="str">
        <f t="shared" si="160"/>
        <v/>
      </c>
      <c r="AC207" s="15">
        <v>50</v>
      </c>
      <c r="AE207" s="15">
        <v>200</v>
      </c>
      <c r="AF207" s="15">
        <f t="shared" si="163"/>
        <v>0</v>
      </c>
      <c r="AG207" s="15" t="str">
        <f t="shared" si="101"/>
        <v/>
      </c>
      <c r="AH207" s="15" t="str">
        <f t="shared" si="102"/>
        <v/>
      </c>
    </row>
    <row r="208" spans="12:34" x14ac:dyDescent="0.2">
      <c r="L208" s="25" t="str">
        <f>IF(F8&lt;&gt;0,F8,"")</f>
        <v/>
      </c>
      <c r="M208" s="28" t="str">
        <f>IF(F8&lt;&gt;0,"x5","")</f>
        <v/>
      </c>
      <c r="N208" s="15">
        <v>1</v>
      </c>
      <c r="O208" s="26" t="e">
        <f t="shared" ref="O208:O219" si="164">Z208+(AA208-1)/2</f>
        <v>#VALUE!</v>
      </c>
      <c r="P208" s="21" t="str">
        <f t="shared" ref="P208:P220" si="165">IF(M208="x1",O208,"")</f>
        <v/>
      </c>
      <c r="Q208" s="21" t="str">
        <f t="shared" ref="Q208:Q220" si="166">IF(M208="x2",O208,"")</f>
        <v/>
      </c>
      <c r="R208" s="21" t="str">
        <f t="shared" si="147"/>
        <v/>
      </c>
      <c r="S208" s="21" t="str">
        <f t="shared" si="148"/>
        <v/>
      </c>
      <c r="T208" s="21" t="str">
        <f t="shared" si="149"/>
        <v/>
      </c>
      <c r="U208" s="21" t="str">
        <f t="shared" si="150"/>
        <v/>
      </c>
      <c r="V208" s="21" t="str">
        <f t="shared" si="151"/>
        <v/>
      </c>
      <c r="W208" s="21" t="str">
        <f t="shared" si="152"/>
        <v/>
      </c>
      <c r="X208" s="21" t="str">
        <f t="shared" si="153"/>
        <v/>
      </c>
      <c r="Y208" s="21" t="str">
        <f t="shared" si="154"/>
        <v/>
      </c>
      <c r="Z208" s="27" t="e">
        <f t="shared" si="161"/>
        <v>#VALUE!</v>
      </c>
      <c r="AA208" s="27" t="e">
        <f t="shared" si="162"/>
        <v>#VALUE!</v>
      </c>
      <c r="AB208" s="15" t="str">
        <f t="shared" ref="AB208:AB216" si="167">IF(M208=0,"",M208)</f>
        <v/>
      </c>
      <c r="AC208" s="15">
        <v>1</v>
      </c>
      <c r="AE208" s="15">
        <v>201</v>
      </c>
      <c r="AF208" s="15">
        <f t="shared" si="163"/>
        <v>0</v>
      </c>
      <c r="AG208" s="15" t="str">
        <f t="shared" si="101"/>
        <v/>
      </c>
      <c r="AH208" s="15" t="str">
        <f t="shared" si="102"/>
        <v/>
      </c>
    </row>
    <row r="209" spans="12:34" x14ac:dyDescent="0.2">
      <c r="L209" s="25" t="str">
        <f t="shared" ref="L209:L224" si="168">IF(F9&lt;&gt;0,F9,"")</f>
        <v/>
      </c>
      <c r="M209" s="28" t="str">
        <f t="shared" ref="M209:M224" si="169">IF(F9&lt;&gt;0,"x5","")</f>
        <v/>
      </c>
      <c r="N209" s="15">
        <v>2</v>
      </c>
      <c r="O209" s="26" t="e">
        <f t="shared" si="164"/>
        <v>#VALUE!</v>
      </c>
      <c r="P209" s="21" t="str">
        <f t="shared" si="165"/>
        <v/>
      </c>
      <c r="Q209" s="21" t="str">
        <f t="shared" si="166"/>
        <v/>
      </c>
      <c r="R209" s="21" t="str">
        <f t="shared" si="147"/>
        <v/>
      </c>
      <c r="S209" s="21" t="str">
        <f t="shared" si="148"/>
        <v/>
      </c>
      <c r="T209" s="21" t="str">
        <f t="shared" si="149"/>
        <v/>
      </c>
      <c r="U209" s="21" t="str">
        <f t="shared" si="150"/>
        <v/>
      </c>
      <c r="V209" s="21" t="str">
        <f t="shared" si="151"/>
        <v/>
      </c>
      <c r="W209" s="21" t="str">
        <f t="shared" si="152"/>
        <v/>
      </c>
      <c r="X209" s="21" t="str">
        <f t="shared" si="153"/>
        <v/>
      </c>
      <c r="Y209" s="21" t="str">
        <f t="shared" si="154"/>
        <v/>
      </c>
      <c r="Z209" s="27" t="e">
        <f t="shared" si="161"/>
        <v>#VALUE!</v>
      </c>
      <c r="AA209" s="27" t="e">
        <f t="shared" si="162"/>
        <v>#VALUE!</v>
      </c>
      <c r="AB209" s="15" t="str">
        <f t="shared" si="167"/>
        <v/>
      </c>
      <c r="AC209" s="15">
        <v>2</v>
      </c>
      <c r="AE209" s="15">
        <v>202</v>
      </c>
      <c r="AF209" s="15">
        <f t="shared" si="163"/>
        <v>0</v>
      </c>
      <c r="AG209" s="15" t="str">
        <f t="shared" si="101"/>
        <v/>
      </c>
      <c r="AH209" s="15" t="str">
        <f t="shared" si="102"/>
        <v/>
      </c>
    </row>
    <row r="210" spans="12:34" x14ac:dyDescent="0.2">
      <c r="L210" s="25" t="str">
        <f t="shared" si="168"/>
        <v/>
      </c>
      <c r="M210" s="28" t="str">
        <f t="shared" si="169"/>
        <v/>
      </c>
      <c r="N210" s="15">
        <v>3</v>
      </c>
      <c r="O210" s="26" t="e">
        <f t="shared" si="164"/>
        <v>#VALUE!</v>
      </c>
      <c r="P210" s="21" t="str">
        <f t="shared" si="165"/>
        <v/>
      </c>
      <c r="Q210" s="21" t="str">
        <f t="shared" si="166"/>
        <v/>
      </c>
      <c r="R210" s="21" t="str">
        <f t="shared" si="147"/>
        <v/>
      </c>
      <c r="S210" s="21" t="str">
        <f t="shared" si="148"/>
        <v/>
      </c>
      <c r="T210" s="21" t="str">
        <f t="shared" si="149"/>
        <v/>
      </c>
      <c r="U210" s="21" t="str">
        <f t="shared" si="150"/>
        <v/>
      </c>
      <c r="V210" s="21" t="str">
        <f t="shared" si="151"/>
        <v/>
      </c>
      <c r="W210" s="21" t="str">
        <f t="shared" si="152"/>
        <v/>
      </c>
      <c r="X210" s="21" t="str">
        <f t="shared" si="153"/>
        <v/>
      </c>
      <c r="Y210" s="21" t="str">
        <f t="shared" si="154"/>
        <v/>
      </c>
      <c r="Z210" s="27" t="e">
        <f t="shared" si="161"/>
        <v>#VALUE!</v>
      </c>
      <c r="AA210" s="27" t="e">
        <f t="shared" si="162"/>
        <v>#VALUE!</v>
      </c>
      <c r="AB210" s="15" t="str">
        <f t="shared" si="167"/>
        <v/>
      </c>
      <c r="AC210" s="15">
        <v>3</v>
      </c>
      <c r="AE210" s="15">
        <v>203</v>
      </c>
      <c r="AF210" s="15">
        <f t="shared" si="163"/>
        <v>0</v>
      </c>
      <c r="AG210" s="15" t="str">
        <f t="shared" si="101"/>
        <v/>
      </c>
      <c r="AH210" s="15" t="str">
        <f t="shared" si="102"/>
        <v/>
      </c>
    </row>
    <row r="211" spans="12:34" x14ac:dyDescent="0.2">
      <c r="L211" s="25" t="str">
        <f t="shared" si="168"/>
        <v/>
      </c>
      <c r="M211" s="28" t="str">
        <f t="shared" si="169"/>
        <v/>
      </c>
      <c r="N211" s="15">
        <v>4</v>
      </c>
      <c r="O211" s="26" t="e">
        <f t="shared" si="164"/>
        <v>#VALUE!</v>
      </c>
      <c r="P211" s="21" t="str">
        <f t="shared" si="165"/>
        <v/>
      </c>
      <c r="Q211" s="21" t="str">
        <f t="shared" si="166"/>
        <v/>
      </c>
      <c r="R211" s="21" t="str">
        <f t="shared" si="147"/>
        <v/>
      </c>
      <c r="S211" s="21" t="str">
        <f t="shared" si="148"/>
        <v/>
      </c>
      <c r="T211" s="21" t="str">
        <f t="shared" si="149"/>
        <v/>
      </c>
      <c r="U211" s="21" t="str">
        <f t="shared" si="150"/>
        <v/>
      </c>
      <c r="V211" s="21" t="str">
        <f t="shared" si="151"/>
        <v/>
      </c>
      <c r="W211" s="21" t="str">
        <f t="shared" si="152"/>
        <v/>
      </c>
      <c r="X211" s="21" t="str">
        <f t="shared" si="153"/>
        <v/>
      </c>
      <c r="Y211" s="21" t="str">
        <f t="shared" si="154"/>
        <v/>
      </c>
      <c r="Z211" s="27" t="e">
        <f t="shared" si="161"/>
        <v>#VALUE!</v>
      </c>
      <c r="AA211" s="27" t="e">
        <f t="shared" si="162"/>
        <v>#VALUE!</v>
      </c>
      <c r="AB211" s="15" t="str">
        <f t="shared" si="167"/>
        <v/>
      </c>
      <c r="AC211" s="15">
        <v>4</v>
      </c>
      <c r="AE211" s="15">
        <v>204</v>
      </c>
      <c r="AF211" s="15">
        <f t="shared" si="163"/>
        <v>0</v>
      </c>
      <c r="AG211" s="15" t="str">
        <f t="shared" si="101"/>
        <v/>
      </c>
      <c r="AH211" s="15" t="str">
        <f t="shared" si="102"/>
        <v/>
      </c>
    </row>
    <row r="212" spans="12:34" x14ac:dyDescent="0.2">
      <c r="L212" s="25" t="str">
        <f t="shared" si="168"/>
        <v/>
      </c>
      <c r="M212" s="28" t="str">
        <f t="shared" si="169"/>
        <v/>
      </c>
      <c r="N212" s="15">
        <v>5</v>
      </c>
      <c r="O212" s="26" t="e">
        <f t="shared" si="164"/>
        <v>#VALUE!</v>
      </c>
      <c r="P212" s="21" t="str">
        <f t="shared" si="165"/>
        <v/>
      </c>
      <c r="Q212" s="21" t="str">
        <f t="shared" si="166"/>
        <v/>
      </c>
      <c r="R212" s="21" t="str">
        <f t="shared" si="147"/>
        <v/>
      </c>
      <c r="S212" s="21" t="str">
        <f t="shared" si="148"/>
        <v/>
      </c>
      <c r="T212" s="21" t="str">
        <f t="shared" si="149"/>
        <v/>
      </c>
      <c r="U212" s="21" t="str">
        <f t="shared" si="150"/>
        <v/>
      </c>
      <c r="V212" s="21" t="str">
        <f t="shared" si="151"/>
        <v/>
      </c>
      <c r="W212" s="21" t="str">
        <f t="shared" si="152"/>
        <v/>
      </c>
      <c r="X212" s="21" t="str">
        <f t="shared" si="153"/>
        <v/>
      </c>
      <c r="Y212" s="21" t="str">
        <f t="shared" si="154"/>
        <v/>
      </c>
      <c r="Z212" s="27" t="e">
        <f t="shared" si="161"/>
        <v>#VALUE!</v>
      </c>
      <c r="AA212" s="27" t="e">
        <f t="shared" si="162"/>
        <v>#VALUE!</v>
      </c>
      <c r="AB212" s="15" t="str">
        <f t="shared" si="167"/>
        <v/>
      </c>
      <c r="AC212" s="15">
        <v>5</v>
      </c>
      <c r="AE212" s="15">
        <v>205</v>
      </c>
      <c r="AF212" s="15">
        <f t="shared" si="163"/>
        <v>0</v>
      </c>
      <c r="AG212" s="15" t="str">
        <f t="shared" si="101"/>
        <v/>
      </c>
      <c r="AH212" s="15" t="str">
        <f t="shared" si="102"/>
        <v/>
      </c>
    </row>
    <row r="213" spans="12:34" x14ac:dyDescent="0.2">
      <c r="L213" s="25" t="str">
        <f t="shared" si="168"/>
        <v/>
      </c>
      <c r="M213" s="28" t="str">
        <f t="shared" si="169"/>
        <v/>
      </c>
      <c r="N213" s="15">
        <v>6</v>
      </c>
      <c r="O213" s="26" t="e">
        <f t="shared" si="164"/>
        <v>#VALUE!</v>
      </c>
      <c r="P213" s="21" t="str">
        <f t="shared" si="165"/>
        <v/>
      </c>
      <c r="Q213" s="21" t="str">
        <f t="shared" si="166"/>
        <v/>
      </c>
      <c r="R213" s="21" t="str">
        <f t="shared" si="147"/>
        <v/>
      </c>
      <c r="S213" s="21" t="str">
        <f t="shared" si="148"/>
        <v/>
      </c>
      <c r="T213" s="21" t="str">
        <f t="shared" si="149"/>
        <v/>
      </c>
      <c r="U213" s="21" t="str">
        <f t="shared" si="150"/>
        <v/>
      </c>
      <c r="V213" s="21" t="str">
        <f t="shared" si="151"/>
        <v/>
      </c>
      <c r="W213" s="21" t="str">
        <f t="shared" si="152"/>
        <v/>
      </c>
      <c r="X213" s="21" t="str">
        <f t="shared" si="153"/>
        <v/>
      </c>
      <c r="Y213" s="21" t="str">
        <f t="shared" si="154"/>
        <v/>
      </c>
      <c r="Z213" s="27" t="e">
        <f t="shared" si="161"/>
        <v>#VALUE!</v>
      </c>
      <c r="AA213" s="27" t="e">
        <f t="shared" si="162"/>
        <v>#VALUE!</v>
      </c>
      <c r="AB213" s="15" t="str">
        <f t="shared" si="167"/>
        <v/>
      </c>
      <c r="AC213" s="15">
        <v>6</v>
      </c>
      <c r="AE213" s="15">
        <v>206</v>
      </c>
      <c r="AF213" s="15">
        <f t="shared" si="163"/>
        <v>0</v>
      </c>
      <c r="AG213" s="15" t="str">
        <f t="shared" si="101"/>
        <v/>
      </c>
      <c r="AH213" s="15" t="str">
        <f t="shared" si="102"/>
        <v/>
      </c>
    </row>
    <row r="214" spans="12:34" x14ac:dyDescent="0.2">
      <c r="L214" s="25" t="str">
        <f t="shared" si="168"/>
        <v/>
      </c>
      <c r="M214" s="28" t="str">
        <f t="shared" si="169"/>
        <v/>
      </c>
      <c r="N214" s="15">
        <v>7</v>
      </c>
      <c r="O214" s="26" t="e">
        <f t="shared" si="164"/>
        <v>#VALUE!</v>
      </c>
      <c r="P214" s="21" t="str">
        <f t="shared" si="165"/>
        <v/>
      </c>
      <c r="Q214" s="21" t="str">
        <f t="shared" si="166"/>
        <v/>
      </c>
      <c r="R214" s="21" t="str">
        <f t="shared" si="147"/>
        <v/>
      </c>
      <c r="S214" s="21" t="str">
        <f t="shared" si="148"/>
        <v/>
      </c>
      <c r="T214" s="21" t="str">
        <f t="shared" si="149"/>
        <v/>
      </c>
      <c r="U214" s="21" t="str">
        <f t="shared" si="150"/>
        <v/>
      </c>
      <c r="V214" s="21" t="str">
        <f t="shared" si="151"/>
        <v/>
      </c>
      <c r="W214" s="21" t="str">
        <f t="shared" si="152"/>
        <v/>
      </c>
      <c r="X214" s="21" t="str">
        <f t="shared" si="153"/>
        <v/>
      </c>
      <c r="Y214" s="21" t="str">
        <f t="shared" si="154"/>
        <v/>
      </c>
      <c r="Z214" s="27" t="e">
        <f t="shared" si="161"/>
        <v>#VALUE!</v>
      </c>
      <c r="AA214" s="27" t="e">
        <f t="shared" si="162"/>
        <v>#VALUE!</v>
      </c>
      <c r="AB214" s="15" t="str">
        <f t="shared" si="167"/>
        <v/>
      </c>
      <c r="AC214" s="15">
        <v>7</v>
      </c>
      <c r="AE214" s="15">
        <v>207</v>
      </c>
      <c r="AF214" s="15">
        <f t="shared" si="163"/>
        <v>0</v>
      </c>
      <c r="AG214" s="15" t="str">
        <f t="shared" si="101"/>
        <v/>
      </c>
      <c r="AH214" s="15" t="str">
        <f t="shared" si="102"/>
        <v/>
      </c>
    </row>
    <row r="215" spans="12:34" x14ac:dyDescent="0.2">
      <c r="L215" s="25" t="str">
        <f t="shared" si="168"/>
        <v/>
      </c>
      <c r="M215" s="28" t="str">
        <f t="shared" si="169"/>
        <v/>
      </c>
      <c r="N215" s="15">
        <v>8</v>
      </c>
      <c r="O215" s="26" t="e">
        <f t="shared" si="164"/>
        <v>#VALUE!</v>
      </c>
      <c r="P215" s="21" t="str">
        <f t="shared" si="165"/>
        <v/>
      </c>
      <c r="Q215" s="21" t="str">
        <f t="shared" si="166"/>
        <v/>
      </c>
      <c r="R215" s="21" t="str">
        <f t="shared" si="147"/>
        <v/>
      </c>
      <c r="S215" s="21" t="str">
        <f t="shared" si="148"/>
        <v/>
      </c>
      <c r="T215" s="21" t="str">
        <f t="shared" si="149"/>
        <v/>
      </c>
      <c r="U215" s="21" t="str">
        <f t="shared" si="150"/>
        <v/>
      </c>
      <c r="V215" s="21" t="str">
        <f t="shared" si="151"/>
        <v/>
      </c>
      <c r="W215" s="21" t="str">
        <f t="shared" si="152"/>
        <v/>
      </c>
      <c r="X215" s="21" t="str">
        <f t="shared" si="153"/>
        <v/>
      </c>
      <c r="Y215" s="21" t="str">
        <f t="shared" si="154"/>
        <v/>
      </c>
      <c r="Z215" s="27" t="e">
        <f t="shared" si="161"/>
        <v>#VALUE!</v>
      </c>
      <c r="AA215" s="27" t="e">
        <f t="shared" si="162"/>
        <v>#VALUE!</v>
      </c>
      <c r="AB215" s="15" t="str">
        <f t="shared" si="167"/>
        <v/>
      </c>
      <c r="AC215" s="15">
        <v>8</v>
      </c>
      <c r="AE215" s="15">
        <v>208</v>
      </c>
      <c r="AF215" s="15">
        <f t="shared" si="163"/>
        <v>0</v>
      </c>
      <c r="AG215" s="15" t="str">
        <f t="shared" si="101"/>
        <v/>
      </c>
      <c r="AH215" s="15" t="str">
        <f t="shared" si="102"/>
        <v/>
      </c>
    </row>
    <row r="216" spans="12:34" x14ac:dyDescent="0.2">
      <c r="L216" s="25" t="str">
        <f t="shared" si="168"/>
        <v/>
      </c>
      <c r="M216" s="28" t="str">
        <f t="shared" si="169"/>
        <v/>
      </c>
      <c r="N216" s="15">
        <v>9</v>
      </c>
      <c r="O216" s="26" t="e">
        <f t="shared" si="164"/>
        <v>#VALUE!</v>
      </c>
      <c r="P216" s="21" t="str">
        <f t="shared" si="165"/>
        <v/>
      </c>
      <c r="Q216" s="21" t="str">
        <f t="shared" si="166"/>
        <v/>
      </c>
      <c r="R216" s="21" t="str">
        <f t="shared" si="147"/>
        <v/>
      </c>
      <c r="S216" s="21" t="str">
        <f t="shared" si="148"/>
        <v/>
      </c>
      <c r="T216" s="21" t="str">
        <f t="shared" si="149"/>
        <v/>
      </c>
      <c r="U216" s="21" t="str">
        <f t="shared" si="150"/>
        <v/>
      </c>
      <c r="V216" s="21" t="str">
        <f t="shared" si="151"/>
        <v/>
      </c>
      <c r="W216" s="21" t="str">
        <f t="shared" si="152"/>
        <v/>
      </c>
      <c r="X216" s="21" t="str">
        <f t="shared" si="153"/>
        <v/>
      </c>
      <c r="Y216" s="21" t="str">
        <f t="shared" si="154"/>
        <v/>
      </c>
      <c r="Z216" s="27" t="e">
        <f t="shared" si="161"/>
        <v>#VALUE!</v>
      </c>
      <c r="AA216" s="27" t="e">
        <f t="shared" si="162"/>
        <v>#VALUE!</v>
      </c>
      <c r="AB216" s="15" t="str">
        <f t="shared" si="167"/>
        <v/>
      </c>
      <c r="AC216" s="15">
        <v>9</v>
      </c>
      <c r="AE216" s="15">
        <v>209</v>
      </c>
      <c r="AF216" s="15">
        <f t="shared" si="163"/>
        <v>0</v>
      </c>
      <c r="AG216" s="15" t="str">
        <f t="shared" si="101"/>
        <v/>
      </c>
      <c r="AH216" s="15" t="str">
        <f t="shared" si="102"/>
        <v/>
      </c>
    </row>
    <row r="217" spans="12:34" x14ac:dyDescent="0.2">
      <c r="L217" s="25" t="str">
        <f t="shared" si="168"/>
        <v/>
      </c>
      <c r="M217" s="28" t="str">
        <f t="shared" si="169"/>
        <v/>
      </c>
      <c r="N217" s="15">
        <v>10</v>
      </c>
      <c r="O217" s="26" t="e">
        <f t="shared" si="164"/>
        <v>#VALUE!</v>
      </c>
      <c r="P217" s="21" t="str">
        <f t="shared" si="165"/>
        <v/>
      </c>
      <c r="Q217" s="21" t="str">
        <f t="shared" si="166"/>
        <v/>
      </c>
      <c r="R217" s="21" t="str">
        <f t="shared" si="147"/>
        <v/>
      </c>
      <c r="S217" s="21" t="str">
        <f t="shared" si="148"/>
        <v/>
      </c>
      <c r="T217" s="21" t="str">
        <f t="shared" si="149"/>
        <v/>
      </c>
      <c r="U217" s="21" t="str">
        <f t="shared" si="150"/>
        <v/>
      </c>
      <c r="V217" s="21" t="str">
        <f t="shared" si="151"/>
        <v/>
      </c>
      <c r="W217" s="21" t="str">
        <f t="shared" si="152"/>
        <v/>
      </c>
      <c r="X217" s="21" t="str">
        <f t="shared" si="153"/>
        <v/>
      </c>
      <c r="Y217" s="21" t="str">
        <f t="shared" si="154"/>
        <v/>
      </c>
      <c r="Z217" s="27" t="e">
        <f t="shared" si="161"/>
        <v>#VALUE!</v>
      </c>
      <c r="AA217" s="27" t="e">
        <f t="shared" si="162"/>
        <v>#VALUE!</v>
      </c>
      <c r="AB217" s="15" t="str">
        <f t="shared" ref="AB217:AB232" si="170">IF(M217=0,"",M217)</f>
        <v/>
      </c>
      <c r="AC217" s="15">
        <v>10</v>
      </c>
      <c r="AE217" s="15">
        <v>210</v>
      </c>
      <c r="AF217" s="15">
        <f t="shared" si="163"/>
        <v>0</v>
      </c>
      <c r="AG217" s="15" t="str">
        <f t="shared" si="101"/>
        <v/>
      </c>
      <c r="AH217" s="15" t="str">
        <f t="shared" si="102"/>
        <v/>
      </c>
    </row>
    <row r="218" spans="12:34" x14ac:dyDescent="0.2">
      <c r="L218" s="25" t="str">
        <f t="shared" si="168"/>
        <v/>
      </c>
      <c r="M218" s="28" t="str">
        <f t="shared" si="169"/>
        <v/>
      </c>
      <c r="N218" s="15">
        <v>11</v>
      </c>
      <c r="O218" s="26" t="e">
        <f t="shared" si="164"/>
        <v>#VALUE!</v>
      </c>
      <c r="P218" s="21" t="str">
        <f t="shared" si="165"/>
        <v/>
      </c>
      <c r="Q218" s="21" t="str">
        <f t="shared" si="166"/>
        <v/>
      </c>
      <c r="R218" s="21" t="str">
        <f t="shared" si="147"/>
        <v/>
      </c>
      <c r="S218" s="21" t="str">
        <f t="shared" si="148"/>
        <v/>
      </c>
      <c r="T218" s="21" t="str">
        <f t="shared" si="149"/>
        <v/>
      </c>
      <c r="U218" s="21" t="str">
        <f t="shared" si="150"/>
        <v/>
      </c>
      <c r="V218" s="21" t="str">
        <f t="shared" si="151"/>
        <v/>
      </c>
      <c r="W218" s="21" t="str">
        <f t="shared" si="152"/>
        <v/>
      </c>
      <c r="X218" s="21" t="str">
        <f t="shared" si="153"/>
        <v/>
      </c>
      <c r="Y218" s="21" t="str">
        <f t="shared" si="154"/>
        <v/>
      </c>
      <c r="Z218" s="27" t="e">
        <f t="shared" si="161"/>
        <v>#VALUE!</v>
      </c>
      <c r="AA218" s="27" t="e">
        <f t="shared" si="162"/>
        <v>#VALUE!</v>
      </c>
      <c r="AB218" s="15" t="str">
        <f t="shared" si="170"/>
        <v/>
      </c>
      <c r="AC218" s="15">
        <v>11</v>
      </c>
      <c r="AE218" s="15">
        <v>211</v>
      </c>
      <c r="AF218" s="15">
        <f t="shared" si="163"/>
        <v>0</v>
      </c>
      <c r="AG218" s="15" t="str">
        <f t="shared" si="101"/>
        <v/>
      </c>
      <c r="AH218" s="15" t="str">
        <f t="shared" si="102"/>
        <v/>
      </c>
    </row>
    <row r="219" spans="12:34" x14ac:dyDescent="0.2">
      <c r="L219" s="25" t="str">
        <f t="shared" si="168"/>
        <v/>
      </c>
      <c r="M219" s="28" t="str">
        <f t="shared" si="169"/>
        <v/>
      </c>
      <c r="N219" s="15">
        <v>12</v>
      </c>
      <c r="O219" s="26" t="e">
        <f t="shared" si="164"/>
        <v>#VALUE!</v>
      </c>
      <c r="P219" s="21" t="str">
        <f t="shared" si="165"/>
        <v/>
      </c>
      <c r="Q219" s="21" t="str">
        <f t="shared" si="166"/>
        <v/>
      </c>
      <c r="R219" s="21" t="str">
        <f t="shared" si="147"/>
        <v/>
      </c>
      <c r="S219" s="21" t="str">
        <f t="shared" si="148"/>
        <v/>
      </c>
      <c r="T219" s="21" t="str">
        <f t="shared" si="149"/>
        <v/>
      </c>
      <c r="U219" s="21" t="str">
        <f t="shared" si="150"/>
        <v/>
      </c>
      <c r="V219" s="21" t="str">
        <f t="shared" si="151"/>
        <v/>
      </c>
      <c r="W219" s="21" t="str">
        <f t="shared" si="152"/>
        <v/>
      </c>
      <c r="X219" s="21" t="str">
        <f t="shared" si="153"/>
        <v/>
      </c>
      <c r="Y219" s="21" t="str">
        <f t="shared" si="154"/>
        <v/>
      </c>
      <c r="Z219" s="27" t="e">
        <f t="shared" si="161"/>
        <v>#VALUE!</v>
      </c>
      <c r="AA219" s="27" t="e">
        <f t="shared" si="162"/>
        <v>#VALUE!</v>
      </c>
      <c r="AB219" s="15" t="str">
        <f t="shared" si="170"/>
        <v/>
      </c>
      <c r="AC219" s="15">
        <v>12</v>
      </c>
      <c r="AE219" s="15">
        <v>212</v>
      </c>
      <c r="AF219" s="15">
        <f t="shared" si="163"/>
        <v>0</v>
      </c>
      <c r="AG219" s="15" t="str">
        <f t="shared" si="101"/>
        <v/>
      </c>
      <c r="AH219" s="15" t="str">
        <f t="shared" si="102"/>
        <v/>
      </c>
    </row>
    <row r="220" spans="12:34" x14ac:dyDescent="0.2">
      <c r="L220" s="25" t="str">
        <f t="shared" si="168"/>
        <v/>
      </c>
      <c r="M220" s="28" t="str">
        <f t="shared" si="169"/>
        <v/>
      </c>
      <c r="N220" s="15">
        <v>13</v>
      </c>
      <c r="O220" s="26" t="e">
        <f t="shared" ref="O220:O235" si="171">Z220+(AA220-1)/2</f>
        <v>#VALUE!</v>
      </c>
      <c r="P220" s="21" t="str">
        <f t="shared" si="165"/>
        <v/>
      </c>
      <c r="Q220" s="21" t="str">
        <f t="shared" si="166"/>
        <v/>
      </c>
      <c r="R220" s="21" t="str">
        <f t="shared" si="147"/>
        <v/>
      </c>
      <c r="S220" s="21" t="str">
        <f t="shared" si="148"/>
        <v/>
      </c>
      <c r="T220" s="21" t="str">
        <f t="shared" si="149"/>
        <v/>
      </c>
      <c r="U220" s="21" t="str">
        <f t="shared" si="150"/>
        <v/>
      </c>
      <c r="V220" s="21" t="str">
        <f t="shared" si="151"/>
        <v/>
      </c>
      <c r="W220" s="21" t="str">
        <f t="shared" si="152"/>
        <v/>
      </c>
      <c r="X220" s="21" t="str">
        <f t="shared" si="153"/>
        <v/>
      </c>
      <c r="Y220" s="21" t="str">
        <f t="shared" si="154"/>
        <v/>
      </c>
      <c r="Z220" s="27" t="e">
        <f t="shared" si="161"/>
        <v>#VALUE!</v>
      </c>
      <c r="AA220" s="27" t="e">
        <f t="shared" si="162"/>
        <v>#VALUE!</v>
      </c>
      <c r="AB220" s="15" t="str">
        <f t="shared" si="170"/>
        <v/>
      </c>
      <c r="AC220" s="15">
        <v>13</v>
      </c>
      <c r="AE220" s="15">
        <v>213</v>
      </c>
      <c r="AF220" s="15">
        <f t="shared" si="163"/>
        <v>0</v>
      </c>
      <c r="AG220" s="15" t="str">
        <f t="shared" si="101"/>
        <v/>
      </c>
      <c r="AH220" s="15" t="str">
        <f t="shared" si="102"/>
        <v/>
      </c>
    </row>
    <row r="221" spans="12:34" x14ac:dyDescent="0.2">
      <c r="L221" s="25" t="str">
        <f t="shared" si="168"/>
        <v/>
      </c>
      <c r="M221" s="28" t="str">
        <f t="shared" si="169"/>
        <v/>
      </c>
      <c r="N221" s="15">
        <v>14</v>
      </c>
      <c r="O221" s="26" t="e">
        <f t="shared" si="171"/>
        <v>#VALUE!</v>
      </c>
      <c r="P221" s="21" t="str">
        <f t="shared" ref="P221:P236" si="172">IF(M221="x1",O221,"")</f>
        <v/>
      </c>
      <c r="Q221" s="21" t="str">
        <f t="shared" ref="Q221:Q236" si="173">IF(M221="x2",O221,"")</f>
        <v/>
      </c>
      <c r="R221" s="21" t="str">
        <f t="shared" ref="R221:R257" si="174">IF($M221="x3",$O221,"")</f>
        <v/>
      </c>
      <c r="S221" s="21" t="str">
        <f t="shared" ref="S221:S257" si="175">IF($M221="x4",$O221,"")</f>
        <v/>
      </c>
      <c r="T221" s="21" t="str">
        <f t="shared" ref="T221:T257" si="176">IF($M221="x5",$O221,"")</f>
        <v/>
      </c>
      <c r="U221" s="21" t="str">
        <f t="shared" ref="U221:U257" si="177">IF($M221="x6",$O221,"")</f>
        <v/>
      </c>
      <c r="V221" s="21" t="str">
        <f t="shared" ref="V221:V257" si="178">IF($M221="x7",$O221,"")</f>
        <v/>
      </c>
      <c r="W221" s="21" t="str">
        <f t="shared" ref="W221:W257" si="179">IF($M221="x8",$O221,"")</f>
        <v/>
      </c>
      <c r="X221" s="21" t="str">
        <f t="shared" ref="X221:X257" si="180">IF($M221="x9",$O221,"")</f>
        <v/>
      </c>
      <c r="Y221" s="21" t="str">
        <f t="shared" ref="Y221:Y257" si="181">IF($M221="x10",$O221,"")</f>
        <v/>
      </c>
      <c r="Z221" s="27" t="e">
        <f t="shared" si="161"/>
        <v>#VALUE!</v>
      </c>
      <c r="AA221" s="27" t="e">
        <f t="shared" si="162"/>
        <v>#VALUE!</v>
      </c>
      <c r="AB221" s="15" t="str">
        <f t="shared" si="170"/>
        <v/>
      </c>
      <c r="AC221" s="15">
        <v>14</v>
      </c>
      <c r="AE221" s="15">
        <v>214</v>
      </c>
      <c r="AF221" s="15">
        <f t="shared" si="163"/>
        <v>0</v>
      </c>
      <c r="AG221" s="15" t="str">
        <f t="shared" ref="AG221:AG326" si="182">IF(AF221&lt;2,"",AF221)</f>
        <v/>
      </c>
      <c r="AH221" s="15" t="str">
        <f t="shared" ref="AH221:AH326" si="183">IF(AG221="","",(AG221^3)-AG221)</f>
        <v/>
      </c>
    </row>
    <row r="222" spans="12:34" x14ac:dyDescent="0.2">
      <c r="L222" s="25" t="str">
        <f t="shared" si="168"/>
        <v/>
      </c>
      <c r="M222" s="28" t="str">
        <f t="shared" si="169"/>
        <v/>
      </c>
      <c r="N222" s="15">
        <v>15</v>
      </c>
      <c r="O222" s="26" t="e">
        <f t="shared" si="171"/>
        <v>#VALUE!</v>
      </c>
      <c r="P222" s="21" t="str">
        <f t="shared" si="172"/>
        <v/>
      </c>
      <c r="Q222" s="21" t="str">
        <f t="shared" si="173"/>
        <v/>
      </c>
      <c r="R222" s="21" t="str">
        <f t="shared" si="174"/>
        <v/>
      </c>
      <c r="S222" s="21" t="str">
        <f t="shared" si="175"/>
        <v/>
      </c>
      <c r="T222" s="21" t="str">
        <f t="shared" si="176"/>
        <v/>
      </c>
      <c r="U222" s="21" t="str">
        <f t="shared" si="177"/>
        <v/>
      </c>
      <c r="V222" s="21" t="str">
        <f t="shared" si="178"/>
        <v/>
      </c>
      <c r="W222" s="21" t="str">
        <f t="shared" si="179"/>
        <v/>
      </c>
      <c r="X222" s="21" t="str">
        <f t="shared" si="180"/>
        <v/>
      </c>
      <c r="Y222" s="21" t="str">
        <f t="shared" si="181"/>
        <v/>
      </c>
      <c r="Z222" s="27" t="e">
        <f t="shared" si="161"/>
        <v>#VALUE!</v>
      </c>
      <c r="AA222" s="27" t="e">
        <f t="shared" si="162"/>
        <v>#VALUE!</v>
      </c>
      <c r="AB222" s="15" t="str">
        <f t="shared" si="170"/>
        <v/>
      </c>
      <c r="AC222" s="15">
        <v>15</v>
      </c>
      <c r="AE222" s="15">
        <v>215</v>
      </c>
      <c r="AF222" s="15">
        <f t="shared" si="163"/>
        <v>0</v>
      </c>
      <c r="AG222" s="15" t="str">
        <f t="shared" si="182"/>
        <v/>
      </c>
      <c r="AH222" s="15" t="str">
        <f t="shared" si="183"/>
        <v/>
      </c>
    </row>
    <row r="223" spans="12:34" x14ac:dyDescent="0.2">
      <c r="L223" s="25" t="str">
        <f t="shared" si="168"/>
        <v/>
      </c>
      <c r="M223" s="28" t="str">
        <f t="shared" si="169"/>
        <v/>
      </c>
      <c r="N223" s="15">
        <v>16</v>
      </c>
      <c r="O223" s="26" t="e">
        <f t="shared" si="171"/>
        <v>#VALUE!</v>
      </c>
      <c r="P223" s="21" t="str">
        <f t="shared" si="172"/>
        <v/>
      </c>
      <c r="Q223" s="21" t="str">
        <f t="shared" si="173"/>
        <v/>
      </c>
      <c r="R223" s="21" t="str">
        <f t="shared" si="174"/>
        <v/>
      </c>
      <c r="S223" s="21" t="str">
        <f t="shared" si="175"/>
        <v/>
      </c>
      <c r="T223" s="21" t="str">
        <f t="shared" si="176"/>
        <v/>
      </c>
      <c r="U223" s="21" t="str">
        <f t="shared" si="177"/>
        <v/>
      </c>
      <c r="V223" s="21" t="str">
        <f t="shared" si="178"/>
        <v/>
      </c>
      <c r="W223" s="21" t="str">
        <f t="shared" si="179"/>
        <v/>
      </c>
      <c r="X223" s="21" t="str">
        <f t="shared" si="180"/>
        <v/>
      </c>
      <c r="Y223" s="21" t="str">
        <f t="shared" si="181"/>
        <v/>
      </c>
      <c r="Z223" s="27" t="e">
        <f t="shared" si="161"/>
        <v>#VALUE!</v>
      </c>
      <c r="AA223" s="27" t="e">
        <f t="shared" si="162"/>
        <v>#VALUE!</v>
      </c>
      <c r="AB223" s="15" t="str">
        <f t="shared" si="170"/>
        <v/>
      </c>
      <c r="AC223" s="15">
        <v>16</v>
      </c>
      <c r="AE223" s="15">
        <v>216</v>
      </c>
      <c r="AF223" s="15">
        <f t="shared" si="163"/>
        <v>0</v>
      </c>
      <c r="AG223" s="15" t="str">
        <f t="shared" si="182"/>
        <v/>
      </c>
      <c r="AH223" s="15" t="str">
        <f t="shared" si="183"/>
        <v/>
      </c>
    </row>
    <row r="224" spans="12:34" x14ac:dyDescent="0.2">
      <c r="L224" s="25" t="str">
        <f t="shared" si="168"/>
        <v/>
      </c>
      <c r="M224" s="28" t="str">
        <f t="shared" si="169"/>
        <v/>
      </c>
      <c r="N224" s="15">
        <v>17</v>
      </c>
      <c r="O224" s="26" t="e">
        <f t="shared" si="171"/>
        <v>#VALUE!</v>
      </c>
      <c r="P224" s="21" t="str">
        <f t="shared" si="172"/>
        <v/>
      </c>
      <c r="Q224" s="21" t="str">
        <f t="shared" si="173"/>
        <v/>
      </c>
      <c r="R224" s="21" t="str">
        <f t="shared" si="174"/>
        <v/>
      </c>
      <c r="S224" s="21" t="str">
        <f t="shared" si="175"/>
        <v/>
      </c>
      <c r="T224" s="21" t="str">
        <f t="shared" si="176"/>
        <v/>
      </c>
      <c r="U224" s="21" t="str">
        <f t="shared" si="177"/>
        <v/>
      </c>
      <c r="V224" s="21" t="str">
        <f t="shared" si="178"/>
        <v/>
      </c>
      <c r="W224" s="21" t="str">
        <f t="shared" si="179"/>
        <v/>
      </c>
      <c r="X224" s="21" t="str">
        <f t="shared" si="180"/>
        <v/>
      </c>
      <c r="Y224" s="21" t="str">
        <f t="shared" si="181"/>
        <v/>
      </c>
      <c r="Z224" s="27" t="e">
        <f t="shared" si="161"/>
        <v>#VALUE!</v>
      </c>
      <c r="AA224" s="27" t="e">
        <f t="shared" si="162"/>
        <v>#VALUE!</v>
      </c>
      <c r="AB224" s="15" t="str">
        <f t="shared" si="170"/>
        <v/>
      </c>
      <c r="AC224" s="15">
        <v>17</v>
      </c>
      <c r="AE224" s="15">
        <v>217</v>
      </c>
      <c r="AF224" s="15">
        <f t="shared" si="163"/>
        <v>0</v>
      </c>
      <c r="AG224" s="15" t="str">
        <f t="shared" si="182"/>
        <v/>
      </c>
      <c r="AH224" s="15" t="str">
        <f t="shared" si="183"/>
        <v/>
      </c>
    </row>
    <row r="225" spans="12:34" x14ac:dyDescent="0.2">
      <c r="L225" s="25" t="str">
        <f t="shared" ref="L225:L236" si="184">IF(F25&lt;&gt;0,F25,"")</f>
        <v/>
      </c>
      <c r="M225" s="28" t="str">
        <f t="shared" ref="M225:M236" si="185">IF(F25&lt;&gt;0,"x5","")</f>
        <v/>
      </c>
      <c r="N225" s="15">
        <v>18</v>
      </c>
      <c r="O225" s="26" t="e">
        <f t="shared" si="171"/>
        <v>#VALUE!</v>
      </c>
      <c r="P225" s="21" t="str">
        <f t="shared" si="172"/>
        <v/>
      </c>
      <c r="Q225" s="21" t="str">
        <f t="shared" si="173"/>
        <v/>
      </c>
      <c r="R225" s="21" t="str">
        <f t="shared" si="174"/>
        <v/>
      </c>
      <c r="S225" s="21" t="str">
        <f t="shared" si="175"/>
        <v/>
      </c>
      <c r="T225" s="21" t="str">
        <f t="shared" si="176"/>
        <v/>
      </c>
      <c r="U225" s="21" t="str">
        <f t="shared" si="177"/>
        <v/>
      </c>
      <c r="V225" s="21" t="str">
        <f t="shared" si="178"/>
        <v/>
      </c>
      <c r="W225" s="21" t="str">
        <f t="shared" si="179"/>
        <v/>
      </c>
      <c r="X225" s="21" t="str">
        <f t="shared" si="180"/>
        <v/>
      </c>
      <c r="Y225" s="21" t="str">
        <f t="shared" si="181"/>
        <v/>
      </c>
      <c r="Z225" s="27" t="e">
        <f t="shared" si="161"/>
        <v>#VALUE!</v>
      </c>
      <c r="AA225" s="27" t="e">
        <f t="shared" si="162"/>
        <v>#VALUE!</v>
      </c>
      <c r="AB225" s="15" t="str">
        <f t="shared" si="170"/>
        <v/>
      </c>
      <c r="AC225" s="15">
        <v>18</v>
      </c>
      <c r="AE225" s="15">
        <v>218</v>
      </c>
      <c r="AF225" s="15">
        <f t="shared" si="163"/>
        <v>0</v>
      </c>
      <c r="AG225" s="15" t="str">
        <f t="shared" si="182"/>
        <v/>
      </c>
      <c r="AH225" s="15" t="str">
        <f t="shared" si="183"/>
        <v/>
      </c>
    </row>
    <row r="226" spans="12:34" x14ac:dyDescent="0.2">
      <c r="L226" s="25" t="str">
        <f t="shared" si="184"/>
        <v/>
      </c>
      <c r="M226" s="28" t="str">
        <f t="shared" si="185"/>
        <v/>
      </c>
      <c r="N226" s="15">
        <v>19</v>
      </c>
      <c r="O226" s="26" t="e">
        <f t="shared" si="171"/>
        <v>#VALUE!</v>
      </c>
      <c r="P226" s="21" t="str">
        <f t="shared" si="172"/>
        <v/>
      </c>
      <c r="Q226" s="21" t="str">
        <f t="shared" si="173"/>
        <v/>
      </c>
      <c r="R226" s="21" t="str">
        <f t="shared" si="174"/>
        <v/>
      </c>
      <c r="S226" s="21" t="str">
        <f t="shared" si="175"/>
        <v/>
      </c>
      <c r="T226" s="21" t="str">
        <f t="shared" si="176"/>
        <v/>
      </c>
      <c r="U226" s="21" t="str">
        <f t="shared" si="177"/>
        <v/>
      </c>
      <c r="V226" s="21" t="str">
        <f t="shared" si="178"/>
        <v/>
      </c>
      <c r="W226" s="21" t="str">
        <f t="shared" si="179"/>
        <v/>
      </c>
      <c r="X226" s="21" t="str">
        <f t="shared" si="180"/>
        <v/>
      </c>
      <c r="Y226" s="21" t="str">
        <f t="shared" si="181"/>
        <v/>
      </c>
      <c r="Z226" s="27" t="e">
        <f t="shared" si="161"/>
        <v>#VALUE!</v>
      </c>
      <c r="AA226" s="27" t="e">
        <f t="shared" si="162"/>
        <v>#VALUE!</v>
      </c>
      <c r="AB226" s="15" t="str">
        <f t="shared" si="170"/>
        <v/>
      </c>
      <c r="AC226" s="15">
        <v>19</v>
      </c>
      <c r="AE226" s="15">
        <v>219</v>
      </c>
      <c r="AF226" s="15">
        <f t="shared" si="163"/>
        <v>0</v>
      </c>
      <c r="AG226" s="15" t="str">
        <f t="shared" si="182"/>
        <v/>
      </c>
      <c r="AH226" s="15" t="str">
        <f t="shared" si="183"/>
        <v/>
      </c>
    </row>
    <row r="227" spans="12:34" x14ac:dyDescent="0.2">
      <c r="L227" s="25" t="str">
        <f t="shared" si="184"/>
        <v/>
      </c>
      <c r="M227" s="28" t="str">
        <f t="shared" si="185"/>
        <v/>
      </c>
      <c r="N227" s="15">
        <v>20</v>
      </c>
      <c r="O227" s="26" t="e">
        <f t="shared" si="171"/>
        <v>#VALUE!</v>
      </c>
      <c r="P227" s="21" t="str">
        <f t="shared" si="172"/>
        <v/>
      </c>
      <c r="Q227" s="21" t="str">
        <f t="shared" si="173"/>
        <v/>
      </c>
      <c r="R227" s="21" t="str">
        <f t="shared" si="174"/>
        <v/>
      </c>
      <c r="S227" s="21" t="str">
        <f t="shared" si="175"/>
        <v/>
      </c>
      <c r="T227" s="21" t="str">
        <f t="shared" si="176"/>
        <v/>
      </c>
      <c r="U227" s="21" t="str">
        <f t="shared" si="177"/>
        <v/>
      </c>
      <c r="V227" s="21" t="str">
        <f t="shared" si="178"/>
        <v/>
      </c>
      <c r="W227" s="21" t="str">
        <f t="shared" si="179"/>
        <v/>
      </c>
      <c r="X227" s="21" t="str">
        <f t="shared" si="180"/>
        <v/>
      </c>
      <c r="Y227" s="21" t="str">
        <f t="shared" si="181"/>
        <v/>
      </c>
      <c r="Z227" s="27" t="e">
        <f t="shared" si="161"/>
        <v>#VALUE!</v>
      </c>
      <c r="AA227" s="27" t="e">
        <f t="shared" si="162"/>
        <v>#VALUE!</v>
      </c>
      <c r="AB227" s="15" t="str">
        <f t="shared" si="170"/>
        <v/>
      </c>
      <c r="AC227" s="15">
        <v>20</v>
      </c>
      <c r="AE227" s="15">
        <v>220</v>
      </c>
      <c r="AF227" s="15">
        <f t="shared" si="163"/>
        <v>0</v>
      </c>
      <c r="AG227" s="15" t="str">
        <f t="shared" si="182"/>
        <v/>
      </c>
      <c r="AH227" s="15" t="str">
        <f t="shared" si="183"/>
        <v/>
      </c>
    </row>
    <row r="228" spans="12:34" x14ac:dyDescent="0.2">
      <c r="L228" s="25" t="str">
        <f t="shared" si="184"/>
        <v/>
      </c>
      <c r="M228" s="28" t="str">
        <f t="shared" si="185"/>
        <v/>
      </c>
      <c r="N228" s="15">
        <v>21</v>
      </c>
      <c r="O228" s="26" t="e">
        <f t="shared" si="171"/>
        <v>#VALUE!</v>
      </c>
      <c r="P228" s="21" t="str">
        <f t="shared" si="172"/>
        <v/>
      </c>
      <c r="Q228" s="21" t="str">
        <f t="shared" si="173"/>
        <v/>
      </c>
      <c r="R228" s="21" t="str">
        <f t="shared" si="174"/>
        <v/>
      </c>
      <c r="S228" s="21" t="str">
        <f t="shared" si="175"/>
        <v/>
      </c>
      <c r="T228" s="21" t="str">
        <f t="shared" si="176"/>
        <v/>
      </c>
      <c r="U228" s="21" t="str">
        <f t="shared" si="177"/>
        <v/>
      </c>
      <c r="V228" s="21" t="str">
        <f t="shared" si="178"/>
        <v/>
      </c>
      <c r="W228" s="21" t="str">
        <f t="shared" si="179"/>
        <v/>
      </c>
      <c r="X228" s="21" t="str">
        <f t="shared" si="180"/>
        <v/>
      </c>
      <c r="Y228" s="21" t="str">
        <f t="shared" si="181"/>
        <v/>
      </c>
      <c r="Z228" s="27" t="e">
        <f t="shared" si="161"/>
        <v>#VALUE!</v>
      </c>
      <c r="AA228" s="27" t="e">
        <f t="shared" si="162"/>
        <v>#VALUE!</v>
      </c>
      <c r="AB228" s="15" t="str">
        <f t="shared" si="170"/>
        <v/>
      </c>
      <c r="AC228" s="15">
        <v>21</v>
      </c>
      <c r="AE228" s="15">
        <v>221</v>
      </c>
      <c r="AF228" s="15">
        <f t="shared" si="163"/>
        <v>0</v>
      </c>
      <c r="AG228" s="15" t="str">
        <f t="shared" si="182"/>
        <v/>
      </c>
      <c r="AH228" s="15" t="str">
        <f t="shared" si="183"/>
        <v/>
      </c>
    </row>
    <row r="229" spans="12:34" x14ac:dyDescent="0.2">
      <c r="L229" s="25" t="str">
        <f t="shared" si="184"/>
        <v/>
      </c>
      <c r="M229" s="28" t="str">
        <f t="shared" si="185"/>
        <v/>
      </c>
      <c r="N229" s="15">
        <v>22</v>
      </c>
      <c r="O229" s="26" t="e">
        <f t="shared" si="171"/>
        <v>#VALUE!</v>
      </c>
      <c r="P229" s="21" t="str">
        <f t="shared" si="172"/>
        <v/>
      </c>
      <c r="Q229" s="21" t="str">
        <f t="shared" si="173"/>
        <v/>
      </c>
      <c r="R229" s="21" t="str">
        <f t="shared" si="174"/>
        <v/>
      </c>
      <c r="S229" s="21" t="str">
        <f t="shared" si="175"/>
        <v/>
      </c>
      <c r="T229" s="21" t="str">
        <f t="shared" si="176"/>
        <v/>
      </c>
      <c r="U229" s="21" t="str">
        <f t="shared" si="177"/>
        <v/>
      </c>
      <c r="V229" s="21" t="str">
        <f t="shared" si="178"/>
        <v/>
      </c>
      <c r="W229" s="21" t="str">
        <f t="shared" si="179"/>
        <v/>
      </c>
      <c r="X229" s="21" t="str">
        <f t="shared" si="180"/>
        <v/>
      </c>
      <c r="Y229" s="21" t="str">
        <f t="shared" si="181"/>
        <v/>
      </c>
      <c r="Z229" s="27" t="e">
        <f t="shared" si="161"/>
        <v>#VALUE!</v>
      </c>
      <c r="AA229" s="27" t="e">
        <f t="shared" si="162"/>
        <v>#VALUE!</v>
      </c>
      <c r="AB229" s="15" t="str">
        <f t="shared" si="170"/>
        <v/>
      </c>
      <c r="AC229" s="15">
        <v>22</v>
      </c>
      <c r="AE229" s="15">
        <v>222</v>
      </c>
      <c r="AF229" s="15">
        <f t="shared" si="163"/>
        <v>0</v>
      </c>
      <c r="AG229" s="15" t="str">
        <f t="shared" si="182"/>
        <v/>
      </c>
      <c r="AH229" s="15" t="str">
        <f t="shared" si="183"/>
        <v/>
      </c>
    </row>
    <row r="230" spans="12:34" x14ac:dyDescent="0.2">
      <c r="L230" s="25" t="str">
        <f t="shared" si="184"/>
        <v/>
      </c>
      <c r="M230" s="28" t="str">
        <f t="shared" si="185"/>
        <v/>
      </c>
      <c r="N230" s="15">
        <v>23</v>
      </c>
      <c r="O230" s="26" t="e">
        <f t="shared" si="171"/>
        <v>#VALUE!</v>
      </c>
      <c r="P230" s="21" t="str">
        <f t="shared" si="172"/>
        <v/>
      </c>
      <c r="Q230" s="21" t="str">
        <f t="shared" si="173"/>
        <v/>
      </c>
      <c r="R230" s="21" t="str">
        <f t="shared" si="174"/>
        <v/>
      </c>
      <c r="S230" s="21" t="str">
        <f t="shared" si="175"/>
        <v/>
      </c>
      <c r="T230" s="21" t="str">
        <f t="shared" si="176"/>
        <v/>
      </c>
      <c r="U230" s="21" t="str">
        <f t="shared" si="177"/>
        <v/>
      </c>
      <c r="V230" s="21" t="str">
        <f t="shared" si="178"/>
        <v/>
      </c>
      <c r="W230" s="21" t="str">
        <f t="shared" si="179"/>
        <v/>
      </c>
      <c r="X230" s="21" t="str">
        <f t="shared" si="180"/>
        <v/>
      </c>
      <c r="Y230" s="21" t="str">
        <f t="shared" si="181"/>
        <v/>
      </c>
      <c r="Z230" s="27" t="e">
        <f t="shared" si="161"/>
        <v>#VALUE!</v>
      </c>
      <c r="AA230" s="27" t="e">
        <f t="shared" si="162"/>
        <v>#VALUE!</v>
      </c>
      <c r="AB230" s="15" t="str">
        <f t="shared" si="170"/>
        <v/>
      </c>
      <c r="AC230" s="15">
        <v>23</v>
      </c>
      <c r="AE230" s="15">
        <v>223</v>
      </c>
      <c r="AF230" s="15">
        <f t="shared" si="163"/>
        <v>0</v>
      </c>
      <c r="AG230" s="15" t="str">
        <f t="shared" si="182"/>
        <v/>
      </c>
      <c r="AH230" s="15" t="str">
        <f t="shared" si="183"/>
        <v/>
      </c>
    </row>
    <row r="231" spans="12:34" x14ac:dyDescent="0.2">
      <c r="L231" s="25" t="str">
        <f t="shared" si="184"/>
        <v/>
      </c>
      <c r="M231" s="28" t="str">
        <f t="shared" si="185"/>
        <v/>
      </c>
      <c r="N231" s="15">
        <v>24</v>
      </c>
      <c r="O231" s="26" t="e">
        <f t="shared" si="171"/>
        <v>#VALUE!</v>
      </c>
      <c r="P231" s="21" t="str">
        <f t="shared" si="172"/>
        <v/>
      </c>
      <c r="Q231" s="21" t="str">
        <f t="shared" si="173"/>
        <v/>
      </c>
      <c r="R231" s="21" t="str">
        <f t="shared" si="174"/>
        <v/>
      </c>
      <c r="S231" s="21" t="str">
        <f t="shared" si="175"/>
        <v/>
      </c>
      <c r="T231" s="21" t="str">
        <f t="shared" si="176"/>
        <v/>
      </c>
      <c r="U231" s="21" t="str">
        <f t="shared" si="177"/>
        <v/>
      </c>
      <c r="V231" s="21" t="str">
        <f t="shared" si="178"/>
        <v/>
      </c>
      <c r="W231" s="21" t="str">
        <f t="shared" si="179"/>
        <v/>
      </c>
      <c r="X231" s="21" t="str">
        <f t="shared" si="180"/>
        <v/>
      </c>
      <c r="Y231" s="21" t="str">
        <f t="shared" si="181"/>
        <v/>
      </c>
      <c r="Z231" s="27" t="e">
        <f t="shared" si="161"/>
        <v>#VALUE!</v>
      </c>
      <c r="AA231" s="27" t="e">
        <f t="shared" si="162"/>
        <v>#VALUE!</v>
      </c>
      <c r="AB231" s="15" t="str">
        <f t="shared" si="170"/>
        <v/>
      </c>
      <c r="AC231" s="15">
        <v>24</v>
      </c>
      <c r="AE231" s="15">
        <v>224</v>
      </c>
      <c r="AF231" s="15">
        <f t="shared" si="163"/>
        <v>0</v>
      </c>
      <c r="AG231" s="15" t="str">
        <f t="shared" si="182"/>
        <v/>
      </c>
      <c r="AH231" s="15" t="str">
        <f t="shared" si="183"/>
        <v/>
      </c>
    </row>
    <row r="232" spans="12:34" x14ac:dyDescent="0.2">
      <c r="L232" s="25" t="str">
        <f t="shared" si="184"/>
        <v/>
      </c>
      <c r="M232" s="28" t="str">
        <f t="shared" si="185"/>
        <v/>
      </c>
      <c r="N232" s="15">
        <v>25</v>
      </c>
      <c r="O232" s="26" t="e">
        <f t="shared" si="171"/>
        <v>#VALUE!</v>
      </c>
      <c r="P232" s="21" t="str">
        <f t="shared" si="172"/>
        <v/>
      </c>
      <c r="Q232" s="21" t="str">
        <f t="shared" si="173"/>
        <v/>
      </c>
      <c r="R232" s="21" t="str">
        <f t="shared" si="174"/>
        <v/>
      </c>
      <c r="S232" s="21" t="str">
        <f t="shared" si="175"/>
        <v/>
      </c>
      <c r="T232" s="21" t="str">
        <f t="shared" si="176"/>
        <v/>
      </c>
      <c r="U232" s="21" t="str">
        <f t="shared" si="177"/>
        <v/>
      </c>
      <c r="V232" s="21" t="str">
        <f t="shared" si="178"/>
        <v/>
      </c>
      <c r="W232" s="21" t="str">
        <f t="shared" si="179"/>
        <v/>
      </c>
      <c r="X232" s="21" t="str">
        <f t="shared" si="180"/>
        <v/>
      </c>
      <c r="Y232" s="21" t="str">
        <f t="shared" si="181"/>
        <v/>
      </c>
      <c r="Z232" s="27" t="e">
        <f t="shared" si="161"/>
        <v>#VALUE!</v>
      </c>
      <c r="AA232" s="27" t="e">
        <f t="shared" si="162"/>
        <v>#VALUE!</v>
      </c>
      <c r="AB232" s="15" t="str">
        <f t="shared" si="170"/>
        <v/>
      </c>
      <c r="AC232" s="15">
        <v>25</v>
      </c>
      <c r="AE232" s="15">
        <v>225</v>
      </c>
      <c r="AF232" s="15">
        <f t="shared" si="163"/>
        <v>0</v>
      </c>
      <c r="AG232" s="15" t="str">
        <f t="shared" si="182"/>
        <v/>
      </c>
      <c r="AH232" s="15" t="str">
        <f t="shared" si="183"/>
        <v/>
      </c>
    </row>
    <row r="233" spans="12:34" x14ac:dyDescent="0.2">
      <c r="L233" s="25" t="str">
        <f t="shared" si="184"/>
        <v/>
      </c>
      <c r="M233" s="28" t="str">
        <f t="shared" si="185"/>
        <v/>
      </c>
      <c r="N233" s="15">
        <v>26</v>
      </c>
      <c r="O233" s="26" t="e">
        <f t="shared" si="171"/>
        <v>#VALUE!</v>
      </c>
      <c r="P233" s="21" t="str">
        <f t="shared" si="172"/>
        <v/>
      </c>
      <c r="Q233" s="21" t="str">
        <f t="shared" si="173"/>
        <v/>
      </c>
      <c r="R233" s="21" t="str">
        <f t="shared" si="174"/>
        <v/>
      </c>
      <c r="S233" s="21" t="str">
        <f t="shared" si="175"/>
        <v/>
      </c>
      <c r="T233" s="21" t="str">
        <f t="shared" si="176"/>
        <v/>
      </c>
      <c r="U233" s="21" t="str">
        <f t="shared" si="177"/>
        <v/>
      </c>
      <c r="V233" s="21" t="str">
        <f t="shared" si="178"/>
        <v/>
      </c>
      <c r="W233" s="21" t="str">
        <f t="shared" si="179"/>
        <v/>
      </c>
      <c r="X233" s="21" t="str">
        <f t="shared" si="180"/>
        <v/>
      </c>
      <c r="Y233" s="21" t="str">
        <f t="shared" si="181"/>
        <v/>
      </c>
      <c r="Z233" s="27" t="e">
        <f t="shared" si="161"/>
        <v>#VALUE!</v>
      </c>
      <c r="AA233" s="27" t="e">
        <f t="shared" si="162"/>
        <v>#VALUE!</v>
      </c>
      <c r="AB233" s="15" t="str">
        <f>IF(M233=0,"",M233)</f>
        <v/>
      </c>
      <c r="AC233" s="15">
        <v>26</v>
      </c>
      <c r="AE233" s="15">
        <v>226</v>
      </c>
      <c r="AF233" s="15">
        <f t="shared" si="163"/>
        <v>0</v>
      </c>
      <c r="AG233" s="15" t="str">
        <f t="shared" si="182"/>
        <v/>
      </c>
      <c r="AH233" s="15" t="str">
        <f t="shared" si="183"/>
        <v/>
      </c>
    </row>
    <row r="234" spans="12:34" x14ac:dyDescent="0.2">
      <c r="L234" s="25" t="str">
        <f t="shared" si="184"/>
        <v/>
      </c>
      <c r="M234" s="28" t="str">
        <f t="shared" si="185"/>
        <v/>
      </c>
      <c r="N234" s="15">
        <v>27</v>
      </c>
      <c r="O234" s="26" t="e">
        <f t="shared" si="171"/>
        <v>#VALUE!</v>
      </c>
      <c r="P234" s="21" t="str">
        <f t="shared" si="172"/>
        <v/>
      </c>
      <c r="Q234" s="21" t="str">
        <f t="shared" si="173"/>
        <v/>
      </c>
      <c r="R234" s="21" t="str">
        <f t="shared" si="174"/>
        <v/>
      </c>
      <c r="S234" s="21" t="str">
        <f t="shared" si="175"/>
        <v/>
      </c>
      <c r="T234" s="21" t="str">
        <f t="shared" si="176"/>
        <v/>
      </c>
      <c r="U234" s="21" t="str">
        <f t="shared" si="177"/>
        <v/>
      </c>
      <c r="V234" s="21" t="str">
        <f t="shared" si="178"/>
        <v/>
      </c>
      <c r="W234" s="21" t="str">
        <f t="shared" si="179"/>
        <v/>
      </c>
      <c r="X234" s="21" t="str">
        <f t="shared" si="180"/>
        <v/>
      </c>
      <c r="Y234" s="21" t="str">
        <f t="shared" si="181"/>
        <v/>
      </c>
      <c r="Z234" s="27" t="e">
        <f t="shared" si="161"/>
        <v>#VALUE!</v>
      </c>
      <c r="AA234" s="27" t="e">
        <f t="shared" si="162"/>
        <v>#VALUE!</v>
      </c>
      <c r="AB234" s="15" t="str">
        <f>IF(M234=0,"",M234)</f>
        <v/>
      </c>
      <c r="AC234" s="15">
        <v>27</v>
      </c>
      <c r="AE234" s="15">
        <v>227</v>
      </c>
      <c r="AF234" s="15">
        <f t="shared" si="163"/>
        <v>0</v>
      </c>
      <c r="AG234" s="15" t="str">
        <f t="shared" si="182"/>
        <v/>
      </c>
      <c r="AH234" s="15" t="str">
        <f t="shared" si="183"/>
        <v/>
      </c>
    </row>
    <row r="235" spans="12:34" x14ac:dyDescent="0.2">
      <c r="L235" s="25" t="str">
        <f t="shared" si="184"/>
        <v/>
      </c>
      <c r="M235" s="28" t="str">
        <f t="shared" si="185"/>
        <v/>
      </c>
      <c r="N235" s="15">
        <v>28</v>
      </c>
      <c r="O235" s="26" t="e">
        <f t="shared" si="171"/>
        <v>#VALUE!</v>
      </c>
      <c r="P235" s="21" t="str">
        <f t="shared" si="172"/>
        <v/>
      </c>
      <c r="Q235" s="21" t="str">
        <f t="shared" si="173"/>
        <v/>
      </c>
      <c r="R235" s="21" t="str">
        <f t="shared" si="174"/>
        <v/>
      </c>
      <c r="S235" s="21" t="str">
        <f t="shared" si="175"/>
        <v/>
      </c>
      <c r="T235" s="21" t="str">
        <f t="shared" si="176"/>
        <v/>
      </c>
      <c r="U235" s="21" t="str">
        <f t="shared" si="177"/>
        <v/>
      </c>
      <c r="V235" s="21" t="str">
        <f t="shared" si="178"/>
        <v/>
      </c>
      <c r="W235" s="21" t="str">
        <f t="shared" si="179"/>
        <v/>
      </c>
      <c r="X235" s="21" t="str">
        <f t="shared" si="180"/>
        <v/>
      </c>
      <c r="Y235" s="21" t="str">
        <f t="shared" si="181"/>
        <v/>
      </c>
      <c r="Z235" s="27" t="e">
        <f t="shared" si="161"/>
        <v>#VALUE!</v>
      </c>
      <c r="AA235" s="27" t="e">
        <f t="shared" si="162"/>
        <v>#VALUE!</v>
      </c>
      <c r="AB235" s="15" t="str">
        <f>IF(M235=0,"",M235)</f>
        <v/>
      </c>
      <c r="AC235" s="15">
        <v>28</v>
      </c>
      <c r="AE235" s="15">
        <v>228</v>
      </c>
      <c r="AF235" s="15">
        <f t="shared" si="163"/>
        <v>0</v>
      </c>
      <c r="AG235" s="15" t="str">
        <f t="shared" si="182"/>
        <v/>
      </c>
      <c r="AH235" s="15" t="str">
        <f t="shared" si="183"/>
        <v/>
      </c>
    </row>
    <row r="236" spans="12:34" x14ac:dyDescent="0.2">
      <c r="L236" s="25" t="str">
        <f t="shared" si="184"/>
        <v/>
      </c>
      <c r="M236" s="28" t="str">
        <f t="shared" si="185"/>
        <v/>
      </c>
      <c r="N236" s="15">
        <v>29</v>
      </c>
      <c r="O236" s="26" t="e">
        <f>Z236+(AA236-1)/2</f>
        <v>#VALUE!</v>
      </c>
      <c r="P236" s="21" t="str">
        <f t="shared" si="172"/>
        <v/>
      </c>
      <c r="Q236" s="21" t="str">
        <f t="shared" si="173"/>
        <v/>
      </c>
      <c r="R236" s="21" t="str">
        <f t="shared" si="174"/>
        <v/>
      </c>
      <c r="S236" s="21" t="str">
        <f t="shared" si="175"/>
        <v/>
      </c>
      <c r="T236" s="21" t="str">
        <f t="shared" si="176"/>
        <v/>
      </c>
      <c r="U236" s="21" t="str">
        <f t="shared" si="177"/>
        <v/>
      </c>
      <c r="V236" s="21" t="str">
        <f t="shared" si="178"/>
        <v/>
      </c>
      <c r="W236" s="21" t="str">
        <f t="shared" si="179"/>
        <v/>
      </c>
      <c r="X236" s="21" t="str">
        <f t="shared" si="180"/>
        <v/>
      </c>
      <c r="Y236" s="21" t="str">
        <f t="shared" si="181"/>
        <v/>
      </c>
      <c r="Z236" s="27" t="e">
        <f t="shared" si="161"/>
        <v>#VALUE!</v>
      </c>
      <c r="AA236" s="27" t="e">
        <f t="shared" si="162"/>
        <v>#VALUE!</v>
      </c>
      <c r="AB236" s="15" t="str">
        <f>IF(M236=0,"",M236)</f>
        <v/>
      </c>
      <c r="AC236" s="15">
        <v>29</v>
      </c>
      <c r="AE236" s="15">
        <v>229</v>
      </c>
      <c r="AF236" s="15">
        <f t="shared" si="163"/>
        <v>0</v>
      </c>
      <c r="AG236" s="15" t="str">
        <f t="shared" si="182"/>
        <v/>
      </c>
      <c r="AH236" s="15" t="str">
        <f t="shared" si="183"/>
        <v/>
      </c>
    </row>
    <row r="237" spans="12:34" x14ac:dyDescent="0.2">
      <c r="L237" s="25" t="str">
        <f t="shared" ref="L237:L257" si="186">IF(F37&lt;&gt;0,F37,"")</f>
        <v/>
      </c>
      <c r="M237" s="28" t="str">
        <f t="shared" ref="M237:M257" si="187">IF(F37&lt;&gt;0,"x5","")</f>
        <v/>
      </c>
      <c r="N237" s="15">
        <v>30</v>
      </c>
      <c r="O237" s="26" t="e">
        <f t="shared" ref="O237:O257" si="188">Z237+(AA237-1)/2</f>
        <v>#VALUE!</v>
      </c>
      <c r="P237" s="21" t="str">
        <f t="shared" ref="P237:P257" si="189">IF(M237="x1",O237,"")</f>
        <v/>
      </c>
      <c r="Q237" s="21" t="str">
        <f t="shared" ref="Q237:Q257" si="190">IF(M237="x2",O237,"")</f>
        <v/>
      </c>
      <c r="R237" s="21" t="str">
        <f t="shared" si="174"/>
        <v/>
      </c>
      <c r="S237" s="21" t="str">
        <f t="shared" si="175"/>
        <v/>
      </c>
      <c r="T237" s="21" t="str">
        <f t="shared" si="176"/>
        <v/>
      </c>
      <c r="U237" s="21" t="str">
        <f t="shared" si="177"/>
        <v/>
      </c>
      <c r="V237" s="21" t="str">
        <f t="shared" si="178"/>
        <v/>
      </c>
      <c r="W237" s="21" t="str">
        <f t="shared" si="179"/>
        <v/>
      </c>
      <c r="X237" s="21" t="str">
        <f t="shared" si="180"/>
        <v/>
      </c>
      <c r="Y237" s="21" t="str">
        <f t="shared" si="181"/>
        <v/>
      </c>
      <c r="Z237" s="27" t="e">
        <f t="shared" si="161"/>
        <v>#VALUE!</v>
      </c>
      <c r="AA237" s="27" t="e">
        <f t="shared" si="162"/>
        <v>#VALUE!</v>
      </c>
      <c r="AB237" s="15" t="str">
        <f t="shared" ref="AB237:AB257" si="191">IF(M237=0,"",M237)</f>
        <v/>
      </c>
      <c r="AC237" s="15">
        <v>30</v>
      </c>
      <c r="AE237" s="15">
        <v>230</v>
      </c>
      <c r="AF237" s="15">
        <f t="shared" si="163"/>
        <v>0</v>
      </c>
      <c r="AG237" s="15" t="str">
        <f t="shared" si="182"/>
        <v/>
      </c>
      <c r="AH237" s="15" t="str">
        <f t="shared" si="183"/>
        <v/>
      </c>
    </row>
    <row r="238" spans="12:34" x14ac:dyDescent="0.2">
      <c r="L238" s="25" t="str">
        <f t="shared" si="186"/>
        <v/>
      </c>
      <c r="M238" s="28" t="str">
        <f t="shared" si="187"/>
        <v/>
      </c>
      <c r="N238" s="15">
        <v>31</v>
      </c>
      <c r="O238" s="26" t="e">
        <f t="shared" si="188"/>
        <v>#VALUE!</v>
      </c>
      <c r="P238" s="21" t="str">
        <f t="shared" si="189"/>
        <v/>
      </c>
      <c r="Q238" s="21" t="str">
        <f t="shared" si="190"/>
        <v/>
      </c>
      <c r="R238" s="21" t="str">
        <f t="shared" si="174"/>
        <v/>
      </c>
      <c r="S238" s="21" t="str">
        <f t="shared" si="175"/>
        <v/>
      </c>
      <c r="T238" s="21" t="str">
        <f t="shared" si="176"/>
        <v/>
      </c>
      <c r="U238" s="21" t="str">
        <f t="shared" si="177"/>
        <v/>
      </c>
      <c r="V238" s="21" t="str">
        <f t="shared" si="178"/>
        <v/>
      </c>
      <c r="W238" s="21" t="str">
        <f t="shared" si="179"/>
        <v/>
      </c>
      <c r="X238" s="21" t="str">
        <f t="shared" si="180"/>
        <v/>
      </c>
      <c r="Y238" s="21" t="str">
        <f t="shared" si="181"/>
        <v/>
      </c>
      <c r="Z238" s="27" t="e">
        <f t="shared" si="161"/>
        <v>#VALUE!</v>
      </c>
      <c r="AA238" s="27" t="e">
        <f t="shared" si="162"/>
        <v>#VALUE!</v>
      </c>
      <c r="AB238" s="15" t="str">
        <f t="shared" si="191"/>
        <v/>
      </c>
      <c r="AC238" s="15">
        <v>31</v>
      </c>
      <c r="AE238" s="15">
        <v>231</v>
      </c>
      <c r="AF238" s="15">
        <f t="shared" si="163"/>
        <v>0</v>
      </c>
      <c r="AG238" s="15" t="str">
        <f t="shared" si="182"/>
        <v/>
      </c>
      <c r="AH238" s="15" t="str">
        <f t="shared" si="183"/>
        <v/>
      </c>
    </row>
    <row r="239" spans="12:34" x14ac:dyDescent="0.2">
      <c r="L239" s="25" t="str">
        <f t="shared" si="186"/>
        <v/>
      </c>
      <c r="M239" s="28" t="str">
        <f t="shared" si="187"/>
        <v/>
      </c>
      <c r="N239" s="15">
        <v>32</v>
      </c>
      <c r="O239" s="26" t="e">
        <f t="shared" si="188"/>
        <v>#VALUE!</v>
      </c>
      <c r="P239" s="21" t="str">
        <f t="shared" si="189"/>
        <v/>
      </c>
      <c r="Q239" s="21" t="str">
        <f t="shared" si="190"/>
        <v/>
      </c>
      <c r="R239" s="21" t="str">
        <f t="shared" si="174"/>
        <v/>
      </c>
      <c r="S239" s="21" t="str">
        <f t="shared" si="175"/>
        <v/>
      </c>
      <c r="T239" s="21" t="str">
        <f t="shared" si="176"/>
        <v/>
      </c>
      <c r="U239" s="21" t="str">
        <f t="shared" si="177"/>
        <v/>
      </c>
      <c r="V239" s="21" t="str">
        <f t="shared" si="178"/>
        <v/>
      </c>
      <c r="W239" s="21" t="str">
        <f t="shared" si="179"/>
        <v/>
      </c>
      <c r="X239" s="21" t="str">
        <f t="shared" si="180"/>
        <v/>
      </c>
      <c r="Y239" s="21" t="str">
        <f t="shared" si="181"/>
        <v/>
      </c>
      <c r="Z239" s="27" t="e">
        <f t="shared" si="161"/>
        <v>#VALUE!</v>
      </c>
      <c r="AA239" s="27" t="e">
        <f t="shared" si="162"/>
        <v>#VALUE!</v>
      </c>
      <c r="AB239" s="15" t="str">
        <f t="shared" si="191"/>
        <v/>
      </c>
      <c r="AC239" s="15">
        <v>32</v>
      </c>
      <c r="AE239" s="15">
        <v>232</v>
      </c>
      <c r="AF239" s="15">
        <f t="shared" si="163"/>
        <v>0</v>
      </c>
      <c r="AG239" s="15" t="str">
        <f t="shared" si="182"/>
        <v/>
      </c>
      <c r="AH239" s="15" t="str">
        <f t="shared" si="183"/>
        <v/>
      </c>
    </row>
    <row r="240" spans="12:34" x14ac:dyDescent="0.2">
      <c r="L240" s="25" t="str">
        <f t="shared" si="186"/>
        <v/>
      </c>
      <c r="M240" s="28" t="str">
        <f t="shared" si="187"/>
        <v/>
      </c>
      <c r="N240" s="15">
        <v>33</v>
      </c>
      <c r="O240" s="26" t="e">
        <f t="shared" si="188"/>
        <v>#VALUE!</v>
      </c>
      <c r="P240" s="21" t="str">
        <f t="shared" si="189"/>
        <v/>
      </c>
      <c r="Q240" s="21" t="str">
        <f t="shared" si="190"/>
        <v/>
      </c>
      <c r="R240" s="21" t="str">
        <f t="shared" si="174"/>
        <v/>
      </c>
      <c r="S240" s="21" t="str">
        <f t="shared" si="175"/>
        <v/>
      </c>
      <c r="T240" s="21" t="str">
        <f t="shared" si="176"/>
        <v/>
      </c>
      <c r="U240" s="21" t="str">
        <f t="shared" si="177"/>
        <v/>
      </c>
      <c r="V240" s="21" t="str">
        <f t="shared" si="178"/>
        <v/>
      </c>
      <c r="W240" s="21" t="str">
        <f t="shared" si="179"/>
        <v/>
      </c>
      <c r="X240" s="21" t="str">
        <f t="shared" si="180"/>
        <v/>
      </c>
      <c r="Y240" s="21" t="str">
        <f t="shared" si="181"/>
        <v/>
      </c>
      <c r="Z240" s="27" t="e">
        <f t="shared" si="161"/>
        <v>#VALUE!</v>
      </c>
      <c r="AA240" s="27" t="e">
        <f t="shared" si="162"/>
        <v>#VALUE!</v>
      </c>
      <c r="AB240" s="15" t="str">
        <f t="shared" si="191"/>
        <v/>
      </c>
      <c r="AC240" s="15">
        <v>33</v>
      </c>
      <c r="AE240" s="15">
        <v>233</v>
      </c>
      <c r="AF240" s="15">
        <f t="shared" si="163"/>
        <v>0</v>
      </c>
      <c r="AG240" s="15" t="str">
        <f t="shared" si="182"/>
        <v/>
      </c>
      <c r="AH240" s="15" t="str">
        <f t="shared" si="183"/>
        <v/>
      </c>
    </row>
    <row r="241" spans="12:34" x14ac:dyDescent="0.2">
      <c r="L241" s="25" t="str">
        <f t="shared" si="186"/>
        <v/>
      </c>
      <c r="M241" s="28" t="str">
        <f t="shared" si="187"/>
        <v/>
      </c>
      <c r="N241" s="15">
        <v>34</v>
      </c>
      <c r="O241" s="26" t="e">
        <f t="shared" si="188"/>
        <v>#VALUE!</v>
      </c>
      <c r="P241" s="21" t="str">
        <f t="shared" si="189"/>
        <v/>
      </c>
      <c r="Q241" s="21" t="str">
        <f t="shared" si="190"/>
        <v/>
      </c>
      <c r="R241" s="21" t="str">
        <f t="shared" si="174"/>
        <v/>
      </c>
      <c r="S241" s="21" t="str">
        <f t="shared" si="175"/>
        <v/>
      </c>
      <c r="T241" s="21" t="str">
        <f t="shared" si="176"/>
        <v/>
      </c>
      <c r="U241" s="21" t="str">
        <f t="shared" si="177"/>
        <v/>
      </c>
      <c r="V241" s="21" t="str">
        <f t="shared" si="178"/>
        <v/>
      </c>
      <c r="W241" s="21" t="str">
        <f t="shared" si="179"/>
        <v/>
      </c>
      <c r="X241" s="21" t="str">
        <f t="shared" si="180"/>
        <v/>
      </c>
      <c r="Y241" s="21" t="str">
        <f t="shared" si="181"/>
        <v/>
      </c>
      <c r="Z241" s="27" t="e">
        <f t="shared" si="161"/>
        <v>#VALUE!</v>
      </c>
      <c r="AA241" s="27" t="e">
        <f t="shared" si="162"/>
        <v>#VALUE!</v>
      </c>
      <c r="AB241" s="15" t="str">
        <f t="shared" si="191"/>
        <v/>
      </c>
      <c r="AC241" s="15">
        <v>34</v>
      </c>
      <c r="AE241" s="15">
        <v>234</v>
      </c>
      <c r="AF241" s="15">
        <f t="shared" si="163"/>
        <v>0</v>
      </c>
      <c r="AG241" s="15" t="str">
        <f t="shared" si="182"/>
        <v/>
      </c>
      <c r="AH241" s="15" t="str">
        <f t="shared" si="183"/>
        <v/>
      </c>
    </row>
    <row r="242" spans="12:34" x14ac:dyDescent="0.2">
      <c r="L242" s="25" t="str">
        <f t="shared" si="186"/>
        <v/>
      </c>
      <c r="M242" s="28" t="str">
        <f t="shared" si="187"/>
        <v/>
      </c>
      <c r="N242" s="15">
        <v>35</v>
      </c>
      <c r="O242" s="26" t="e">
        <f t="shared" si="188"/>
        <v>#VALUE!</v>
      </c>
      <c r="P242" s="21" t="str">
        <f t="shared" si="189"/>
        <v/>
      </c>
      <c r="Q242" s="21" t="str">
        <f t="shared" si="190"/>
        <v/>
      </c>
      <c r="R242" s="21" t="str">
        <f t="shared" si="174"/>
        <v/>
      </c>
      <c r="S242" s="21" t="str">
        <f t="shared" si="175"/>
        <v/>
      </c>
      <c r="T242" s="21" t="str">
        <f t="shared" si="176"/>
        <v/>
      </c>
      <c r="U242" s="21" t="str">
        <f t="shared" si="177"/>
        <v/>
      </c>
      <c r="V242" s="21" t="str">
        <f t="shared" si="178"/>
        <v/>
      </c>
      <c r="W242" s="21" t="str">
        <f t="shared" si="179"/>
        <v/>
      </c>
      <c r="X242" s="21" t="str">
        <f t="shared" si="180"/>
        <v/>
      </c>
      <c r="Y242" s="21" t="str">
        <f t="shared" si="181"/>
        <v/>
      </c>
      <c r="Z242" s="27" t="e">
        <f t="shared" si="161"/>
        <v>#VALUE!</v>
      </c>
      <c r="AA242" s="27" t="e">
        <f t="shared" si="162"/>
        <v>#VALUE!</v>
      </c>
      <c r="AB242" s="15" t="str">
        <f t="shared" si="191"/>
        <v/>
      </c>
      <c r="AC242" s="15">
        <v>35</v>
      </c>
      <c r="AE242" s="15">
        <v>235</v>
      </c>
      <c r="AF242" s="15">
        <f t="shared" si="163"/>
        <v>0</v>
      </c>
      <c r="AG242" s="15" t="str">
        <f t="shared" si="182"/>
        <v/>
      </c>
      <c r="AH242" s="15" t="str">
        <f t="shared" si="183"/>
        <v/>
      </c>
    </row>
    <row r="243" spans="12:34" x14ac:dyDescent="0.2">
      <c r="L243" s="25" t="str">
        <f t="shared" si="186"/>
        <v/>
      </c>
      <c r="M243" s="28" t="str">
        <f t="shared" si="187"/>
        <v/>
      </c>
      <c r="N243" s="15">
        <v>36</v>
      </c>
      <c r="O243" s="26" t="e">
        <f t="shared" si="188"/>
        <v>#VALUE!</v>
      </c>
      <c r="P243" s="21" t="str">
        <f t="shared" si="189"/>
        <v/>
      </c>
      <c r="Q243" s="21" t="str">
        <f t="shared" si="190"/>
        <v/>
      </c>
      <c r="R243" s="21" t="str">
        <f t="shared" si="174"/>
        <v/>
      </c>
      <c r="S243" s="21" t="str">
        <f t="shared" si="175"/>
        <v/>
      </c>
      <c r="T243" s="21" t="str">
        <f t="shared" si="176"/>
        <v/>
      </c>
      <c r="U243" s="21" t="str">
        <f t="shared" si="177"/>
        <v/>
      </c>
      <c r="V243" s="21" t="str">
        <f t="shared" si="178"/>
        <v/>
      </c>
      <c r="W243" s="21" t="str">
        <f t="shared" si="179"/>
        <v/>
      </c>
      <c r="X243" s="21" t="str">
        <f t="shared" si="180"/>
        <v/>
      </c>
      <c r="Y243" s="21" t="str">
        <f t="shared" si="181"/>
        <v/>
      </c>
      <c r="Z243" s="27" t="e">
        <f t="shared" si="161"/>
        <v>#VALUE!</v>
      </c>
      <c r="AA243" s="27" t="e">
        <f t="shared" si="162"/>
        <v>#VALUE!</v>
      </c>
      <c r="AB243" s="15" t="str">
        <f t="shared" si="191"/>
        <v/>
      </c>
      <c r="AC243" s="15">
        <v>36</v>
      </c>
      <c r="AE243" s="15">
        <v>236</v>
      </c>
      <c r="AF243" s="15">
        <f t="shared" si="163"/>
        <v>0</v>
      </c>
      <c r="AG243" s="15" t="str">
        <f t="shared" si="182"/>
        <v/>
      </c>
      <c r="AH243" s="15" t="str">
        <f t="shared" si="183"/>
        <v/>
      </c>
    </row>
    <row r="244" spans="12:34" x14ac:dyDescent="0.2">
      <c r="L244" s="25" t="str">
        <f t="shared" si="186"/>
        <v/>
      </c>
      <c r="M244" s="28" t="str">
        <f t="shared" si="187"/>
        <v/>
      </c>
      <c r="N244" s="15">
        <v>37</v>
      </c>
      <c r="O244" s="26" t="e">
        <f t="shared" si="188"/>
        <v>#VALUE!</v>
      </c>
      <c r="P244" s="21" t="str">
        <f t="shared" si="189"/>
        <v/>
      </c>
      <c r="Q244" s="21" t="str">
        <f t="shared" si="190"/>
        <v/>
      </c>
      <c r="R244" s="21" t="str">
        <f t="shared" si="174"/>
        <v/>
      </c>
      <c r="S244" s="21" t="str">
        <f t="shared" si="175"/>
        <v/>
      </c>
      <c r="T244" s="21" t="str">
        <f t="shared" si="176"/>
        <v/>
      </c>
      <c r="U244" s="21" t="str">
        <f t="shared" si="177"/>
        <v/>
      </c>
      <c r="V244" s="21" t="str">
        <f t="shared" si="178"/>
        <v/>
      </c>
      <c r="W244" s="21" t="str">
        <f t="shared" si="179"/>
        <v/>
      </c>
      <c r="X244" s="21" t="str">
        <f t="shared" si="180"/>
        <v/>
      </c>
      <c r="Y244" s="21" t="str">
        <f t="shared" si="181"/>
        <v/>
      </c>
      <c r="Z244" s="27" t="e">
        <f t="shared" si="161"/>
        <v>#VALUE!</v>
      </c>
      <c r="AA244" s="27" t="e">
        <f t="shared" si="162"/>
        <v>#VALUE!</v>
      </c>
      <c r="AB244" s="15" t="str">
        <f t="shared" si="191"/>
        <v/>
      </c>
      <c r="AC244" s="15">
        <v>37</v>
      </c>
      <c r="AE244" s="15">
        <v>237</v>
      </c>
      <c r="AF244" s="15">
        <f t="shared" si="163"/>
        <v>0</v>
      </c>
      <c r="AG244" s="15" t="str">
        <f t="shared" si="182"/>
        <v/>
      </c>
      <c r="AH244" s="15" t="str">
        <f t="shared" si="183"/>
        <v/>
      </c>
    </row>
    <row r="245" spans="12:34" x14ac:dyDescent="0.2">
      <c r="L245" s="25" t="str">
        <f t="shared" si="186"/>
        <v/>
      </c>
      <c r="M245" s="28" t="str">
        <f t="shared" si="187"/>
        <v/>
      </c>
      <c r="N245" s="15">
        <v>38</v>
      </c>
      <c r="O245" s="26" t="e">
        <f t="shared" si="188"/>
        <v>#VALUE!</v>
      </c>
      <c r="P245" s="21" t="str">
        <f t="shared" si="189"/>
        <v/>
      </c>
      <c r="Q245" s="21" t="str">
        <f t="shared" si="190"/>
        <v/>
      </c>
      <c r="R245" s="21" t="str">
        <f t="shared" si="174"/>
        <v/>
      </c>
      <c r="S245" s="21" t="str">
        <f t="shared" si="175"/>
        <v/>
      </c>
      <c r="T245" s="21" t="str">
        <f t="shared" si="176"/>
        <v/>
      </c>
      <c r="U245" s="21" t="str">
        <f t="shared" si="177"/>
        <v/>
      </c>
      <c r="V245" s="21" t="str">
        <f t="shared" si="178"/>
        <v/>
      </c>
      <c r="W245" s="21" t="str">
        <f t="shared" si="179"/>
        <v/>
      </c>
      <c r="X245" s="21" t="str">
        <f t="shared" si="180"/>
        <v/>
      </c>
      <c r="Y245" s="21" t="str">
        <f t="shared" si="181"/>
        <v/>
      </c>
      <c r="Z245" s="27" t="e">
        <f t="shared" si="161"/>
        <v>#VALUE!</v>
      </c>
      <c r="AA245" s="27" t="e">
        <f t="shared" si="162"/>
        <v>#VALUE!</v>
      </c>
      <c r="AB245" s="15" t="str">
        <f t="shared" si="191"/>
        <v/>
      </c>
      <c r="AC245" s="15">
        <v>38</v>
      </c>
      <c r="AE245" s="15">
        <v>238</v>
      </c>
      <c r="AF245" s="15">
        <f t="shared" si="163"/>
        <v>0</v>
      </c>
      <c r="AG245" s="15" t="str">
        <f t="shared" si="182"/>
        <v/>
      </c>
      <c r="AH245" s="15" t="str">
        <f t="shared" si="183"/>
        <v/>
      </c>
    </row>
    <row r="246" spans="12:34" x14ac:dyDescent="0.2">
      <c r="L246" s="25" t="str">
        <f t="shared" si="186"/>
        <v/>
      </c>
      <c r="M246" s="28" t="str">
        <f t="shared" si="187"/>
        <v/>
      </c>
      <c r="N246" s="15">
        <v>39</v>
      </c>
      <c r="O246" s="26" t="e">
        <f t="shared" si="188"/>
        <v>#VALUE!</v>
      </c>
      <c r="P246" s="21" t="str">
        <f t="shared" si="189"/>
        <v/>
      </c>
      <c r="Q246" s="21" t="str">
        <f t="shared" si="190"/>
        <v/>
      </c>
      <c r="R246" s="21" t="str">
        <f t="shared" si="174"/>
        <v/>
      </c>
      <c r="S246" s="21" t="str">
        <f t="shared" si="175"/>
        <v/>
      </c>
      <c r="T246" s="21" t="str">
        <f t="shared" si="176"/>
        <v/>
      </c>
      <c r="U246" s="21" t="str">
        <f t="shared" si="177"/>
        <v/>
      </c>
      <c r="V246" s="21" t="str">
        <f t="shared" si="178"/>
        <v/>
      </c>
      <c r="W246" s="21" t="str">
        <f t="shared" si="179"/>
        <v/>
      </c>
      <c r="X246" s="21" t="str">
        <f t="shared" si="180"/>
        <v/>
      </c>
      <c r="Y246" s="21" t="str">
        <f t="shared" si="181"/>
        <v/>
      </c>
      <c r="Z246" s="27" t="e">
        <f t="shared" si="161"/>
        <v>#VALUE!</v>
      </c>
      <c r="AA246" s="27" t="e">
        <f t="shared" si="162"/>
        <v>#VALUE!</v>
      </c>
      <c r="AB246" s="15" t="str">
        <f t="shared" si="191"/>
        <v/>
      </c>
      <c r="AC246" s="15">
        <v>39</v>
      </c>
      <c r="AE246" s="15">
        <v>239</v>
      </c>
      <c r="AF246" s="15">
        <f t="shared" si="163"/>
        <v>0</v>
      </c>
      <c r="AG246" s="15" t="str">
        <f t="shared" si="182"/>
        <v/>
      </c>
      <c r="AH246" s="15" t="str">
        <f t="shared" si="183"/>
        <v/>
      </c>
    </row>
    <row r="247" spans="12:34" x14ac:dyDescent="0.2">
      <c r="L247" s="25" t="str">
        <f t="shared" si="186"/>
        <v/>
      </c>
      <c r="M247" s="28" t="str">
        <f t="shared" si="187"/>
        <v/>
      </c>
      <c r="N247" s="15">
        <v>40</v>
      </c>
      <c r="O247" s="26" t="e">
        <f t="shared" si="188"/>
        <v>#VALUE!</v>
      </c>
      <c r="P247" s="21" t="str">
        <f t="shared" si="189"/>
        <v/>
      </c>
      <c r="Q247" s="21" t="str">
        <f t="shared" si="190"/>
        <v/>
      </c>
      <c r="R247" s="21" t="str">
        <f t="shared" si="174"/>
        <v/>
      </c>
      <c r="S247" s="21" t="str">
        <f t="shared" si="175"/>
        <v/>
      </c>
      <c r="T247" s="21" t="str">
        <f t="shared" si="176"/>
        <v/>
      </c>
      <c r="U247" s="21" t="str">
        <f t="shared" si="177"/>
        <v/>
      </c>
      <c r="V247" s="21" t="str">
        <f t="shared" si="178"/>
        <v/>
      </c>
      <c r="W247" s="21" t="str">
        <f t="shared" si="179"/>
        <v/>
      </c>
      <c r="X247" s="21" t="str">
        <f t="shared" si="180"/>
        <v/>
      </c>
      <c r="Y247" s="21" t="str">
        <f t="shared" si="181"/>
        <v/>
      </c>
      <c r="Z247" s="27" t="e">
        <f t="shared" si="161"/>
        <v>#VALUE!</v>
      </c>
      <c r="AA247" s="27" t="e">
        <f t="shared" si="162"/>
        <v>#VALUE!</v>
      </c>
      <c r="AB247" s="15" t="str">
        <f t="shared" si="191"/>
        <v/>
      </c>
      <c r="AC247" s="15">
        <v>40</v>
      </c>
      <c r="AE247" s="15">
        <v>240</v>
      </c>
      <c r="AF247" s="15">
        <f t="shared" si="163"/>
        <v>0</v>
      </c>
      <c r="AG247" s="15" t="str">
        <f t="shared" si="182"/>
        <v/>
      </c>
      <c r="AH247" s="15" t="str">
        <f t="shared" si="183"/>
        <v/>
      </c>
    </row>
    <row r="248" spans="12:34" x14ac:dyDescent="0.2">
      <c r="L248" s="25" t="str">
        <f t="shared" si="186"/>
        <v/>
      </c>
      <c r="M248" s="28" t="str">
        <f t="shared" si="187"/>
        <v/>
      </c>
      <c r="N248" s="15">
        <v>41</v>
      </c>
      <c r="O248" s="26" t="e">
        <f t="shared" si="188"/>
        <v>#VALUE!</v>
      </c>
      <c r="P248" s="21" t="str">
        <f t="shared" si="189"/>
        <v/>
      </c>
      <c r="Q248" s="21" t="str">
        <f t="shared" si="190"/>
        <v/>
      </c>
      <c r="R248" s="21" t="str">
        <f t="shared" si="174"/>
        <v/>
      </c>
      <c r="S248" s="21" t="str">
        <f t="shared" si="175"/>
        <v/>
      </c>
      <c r="T248" s="21" t="str">
        <f t="shared" si="176"/>
        <v/>
      </c>
      <c r="U248" s="21" t="str">
        <f t="shared" si="177"/>
        <v/>
      </c>
      <c r="V248" s="21" t="str">
        <f t="shared" si="178"/>
        <v/>
      </c>
      <c r="W248" s="21" t="str">
        <f t="shared" si="179"/>
        <v/>
      </c>
      <c r="X248" s="21" t="str">
        <f t="shared" si="180"/>
        <v/>
      </c>
      <c r="Y248" s="21" t="str">
        <f t="shared" si="181"/>
        <v/>
      </c>
      <c r="Z248" s="27" t="e">
        <f t="shared" si="161"/>
        <v>#VALUE!</v>
      </c>
      <c r="AA248" s="27" t="e">
        <f t="shared" si="162"/>
        <v>#VALUE!</v>
      </c>
      <c r="AB248" s="15" t="str">
        <f t="shared" si="191"/>
        <v/>
      </c>
      <c r="AC248" s="15">
        <v>41</v>
      </c>
      <c r="AE248" s="15">
        <v>241</v>
      </c>
      <c r="AF248" s="15">
        <f t="shared" si="163"/>
        <v>0</v>
      </c>
      <c r="AG248" s="15" t="str">
        <f t="shared" si="182"/>
        <v/>
      </c>
      <c r="AH248" s="15" t="str">
        <f t="shared" si="183"/>
        <v/>
      </c>
    </row>
    <row r="249" spans="12:34" x14ac:dyDescent="0.2">
      <c r="L249" s="25" t="str">
        <f t="shared" si="186"/>
        <v/>
      </c>
      <c r="M249" s="28" t="str">
        <f t="shared" si="187"/>
        <v/>
      </c>
      <c r="N249" s="15">
        <v>42</v>
      </c>
      <c r="O249" s="26" t="e">
        <f t="shared" si="188"/>
        <v>#VALUE!</v>
      </c>
      <c r="P249" s="21" t="str">
        <f t="shared" si="189"/>
        <v/>
      </c>
      <c r="Q249" s="21" t="str">
        <f t="shared" si="190"/>
        <v/>
      </c>
      <c r="R249" s="21" t="str">
        <f t="shared" si="174"/>
        <v/>
      </c>
      <c r="S249" s="21" t="str">
        <f t="shared" si="175"/>
        <v/>
      </c>
      <c r="T249" s="21" t="str">
        <f t="shared" si="176"/>
        <v/>
      </c>
      <c r="U249" s="21" t="str">
        <f t="shared" si="177"/>
        <v/>
      </c>
      <c r="V249" s="21" t="str">
        <f t="shared" si="178"/>
        <v/>
      </c>
      <c r="W249" s="21" t="str">
        <f t="shared" si="179"/>
        <v/>
      </c>
      <c r="X249" s="21" t="str">
        <f t="shared" si="180"/>
        <v/>
      </c>
      <c r="Y249" s="21" t="str">
        <f t="shared" si="181"/>
        <v/>
      </c>
      <c r="Z249" s="27" t="e">
        <f t="shared" si="161"/>
        <v>#VALUE!</v>
      </c>
      <c r="AA249" s="27" t="e">
        <f t="shared" si="162"/>
        <v>#VALUE!</v>
      </c>
      <c r="AB249" s="15" t="str">
        <f t="shared" si="191"/>
        <v/>
      </c>
      <c r="AC249" s="15">
        <v>42</v>
      </c>
      <c r="AE249" s="15">
        <v>242</v>
      </c>
      <c r="AF249" s="15">
        <f t="shared" si="163"/>
        <v>0</v>
      </c>
      <c r="AG249" s="15" t="str">
        <f t="shared" si="182"/>
        <v/>
      </c>
      <c r="AH249" s="15" t="str">
        <f t="shared" si="183"/>
        <v/>
      </c>
    </row>
    <row r="250" spans="12:34" x14ac:dyDescent="0.2">
      <c r="L250" s="25" t="str">
        <f t="shared" si="186"/>
        <v/>
      </c>
      <c r="M250" s="28" t="str">
        <f t="shared" si="187"/>
        <v/>
      </c>
      <c r="N250" s="15">
        <v>43</v>
      </c>
      <c r="O250" s="26" t="e">
        <f t="shared" si="188"/>
        <v>#VALUE!</v>
      </c>
      <c r="P250" s="21" t="str">
        <f t="shared" si="189"/>
        <v/>
      </c>
      <c r="Q250" s="21" t="str">
        <f t="shared" si="190"/>
        <v/>
      </c>
      <c r="R250" s="21" t="str">
        <f t="shared" si="174"/>
        <v/>
      </c>
      <c r="S250" s="21" t="str">
        <f t="shared" si="175"/>
        <v/>
      </c>
      <c r="T250" s="21" t="str">
        <f t="shared" si="176"/>
        <v/>
      </c>
      <c r="U250" s="21" t="str">
        <f t="shared" si="177"/>
        <v/>
      </c>
      <c r="V250" s="21" t="str">
        <f t="shared" si="178"/>
        <v/>
      </c>
      <c r="W250" s="21" t="str">
        <f t="shared" si="179"/>
        <v/>
      </c>
      <c r="X250" s="21" t="str">
        <f t="shared" si="180"/>
        <v/>
      </c>
      <c r="Y250" s="21" t="str">
        <f t="shared" si="181"/>
        <v/>
      </c>
      <c r="Z250" s="27" t="e">
        <f t="shared" si="161"/>
        <v>#VALUE!</v>
      </c>
      <c r="AA250" s="27" t="e">
        <f t="shared" si="162"/>
        <v>#VALUE!</v>
      </c>
      <c r="AB250" s="15" t="str">
        <f t="shared" si="191"/>
        <v/>
      </c>
      <c r="AC250" s="15">
        <v>43</v>
      </c>
      <c r="AE250" s="15">
        <v>243</v>
      </c>
      <c r="AF250" s="15">
        <f t="shared" si="163"/>
        <v>0</v>
      </c>
      <c r="AG250" s="15" t="str">
        <f t="shared" si="182"/>
        <v/>
      </c>
      <c r="AH250" s="15" t="str">
        <f t="shared" si="183"/>
        <v/>
      </c>
    </row>
    <row r="251" spans="12:34" x14ac:dyDescent="0.2">
      <c r="L251" s="25" t="str">
        <f t="shared" si="186"/>
        <v/>
      </c>
      <c r="M251" s="28" t="str">
        <f t="shared" si="187"/>
        <v/>
      </c>
      <c r="N251" s="15">
        <v>44</v>
      </c>
      <c r="O251" s="26" t="e">
        <f t="shared" si="188"/>
        <v>#VALUE!</v>
      </c>
      <c r="P251" s="21" t="str">
        <f t="shared" si="189"/>
        <v/>
      </c>
      <c r="Q251" s="21" t="str">
        <f t="shared" si="190"/>
        <v/>
      </c>
      <c r="R251" s="21" t="str">
        <f t="shared" si="174"/>
        <v/>
      </c>
      <c r="S251" s="21" t="str">
        <f t="shared" si="175"/>
        <v/>
      </c>
      <c r="T251" s="21" t="str">
        <f t="shared" si="176"/>
        <v/>
      </c>
      <c r="U251" s="21" t="str">
        <f t="shared" si="177"/>
        <v/>
      </c>
      <c r="V251" s="21" t="str">
        <f t="shared" si="178"/>
        <v/>
      </c>
      <c r="W251" s="21" t="str">
        <f t="shared" si="179"/>
        <v/>
      </c>
      <c r="X251" s="21" t="str">
        <f t="shared" si="180"/>
        <v/>
      </c>
      <c r="Y251" s="21" t="str">
        <f t="shared" si="181"/>
        <v/>
      </c>
      <c r="Z251" s="27" t="e">
        <f t="shared" si="161"/>
        <v>#VALUE!</v>
      </c>
      <c r="AA251" s="27" t="e">
        <f t="shared" si="162"/>
        <v>#VALUE!</v>
      </c>
      <c r="AB251" s="15" t="str">
        <f t="shared" si="191"/>
        <v/>
      </c>
      <c r="AC251" s="15">
        <v>44</v>
      </c>
      <c r="AE251" s="15">
        <v>244</v>
      </c>
      <c r="AF251" s="15">
        <f t="shared" si="163"/>
        <v>0</v>
      </c>
      <c r="AG251" s="15" t="str">
        <f t="shared" si="182"/>
        <v/>
      </c>
      <c r="AH251" s="15" t="str">
        <f t="shared" si="183"/>
        <v/>
      </c>
    </row>
    <row r="252" spans="12:34" x14ac:dyDescent="0.2">
      <c r="L252" s="25" t="str">
        <f t="shared" si="186"/>
        <v/>
      </c>
      <c r="M252" s="28" t="str">
        <f t="shared" si="187"/>
        <v/>
      </c>
      <c r="N252" s="15">
        <v>45</v>
      </c>
      <c r="O252" s="26" t="e">
        <f t="shared" si="188"/>
        <v>#VALUE!</v>
      </c>
      <c r="P252" s="21" t="str">
        <f t="shared" si="189"/>
        <v/>
      </c>
      <c r="Q252" s="21" t="str">
        <f t="shared" si="190"/>
        <v/>
      </c>
      <c r="R252" s="21" t="str">
        <f t="shared" si="174"/>
        <v/>
      </c>
      <c r="S252" s="21" t="str">
        <f t="shared" si="175"/>
        <v/>
      </c>
      <c r="T252" s="21" t="str">
        <f t="shared" si="176"/>
        <v/>
      </c>
      <c r="U252" s="21" t="str">
        <f t="shared" si="177"/>
        <v/>
      </c>
      <c r="V252" s="21" t="str">
        <f t="shared" si="178"/>
        <v/>
      </c>
      <c r="W252" s="21" t="str">
        <f t="shared" si="179"/>
        <v/>
      </c>
      <c r="X252" s="21" t="str">
        <f t="shared" si="180"/>
        <v/>
      </c>
      <c r="Y252" s="21" t="str">
        <f t="shared" si="181"/>
        <v/>
      </c>
      <c r="Z252" s="27" t="e">
        <f t="shared" si="161"/>
        <v>#VALUE!</v>
      </c>
      <c r="AA252" s="27" t="e">
        <f t="shared" si="162"/>
        <v>#VALUE!</v>
      </c>
      <c r="AB252" s="15" t="str">
        <f t="shared" si="191"/>
        <v/>
      </c>
      <c r="AC252" s="15">
        <v>45</v>
      </c>
      <c r="AE252" s="15">
        <v>245</v>
      </c>
      <c r="AF252" s="15">
        <f t="shared" si="163"/>
        <v>0</v>
      </c>
      <c r="AG252" s="15" t="str">
        <f t="shared" si="182"/>
        <v/>
      </c>
      <c r="AH252" s="15" t="str">
        <f t="shared" si="183"/>
        <v/>
      </c>
    </row>
    <row r="253" spans="12:34" x14ac:dyDescent="0.2">
      <c r="L253" s="25" t="str">
        <f t="shared" si="186"/>
        <v/>
      </c>
      <c r="M253" s="28" t="str">
        <f t="shared" si="187"/>
        <v/>
      </c>
      <c r="N253" s="15">
        <v>46</v>
      </c>
      <c r="O253" s="26" t="e">
        <f t="shared" si="188"/>
        <v>#VALUE!</v>
      </c>
      <c r="P253" s="21" t="str">
        <f t="shared" si="189"/>
        <v/>
      </c>
      <c r="Q253" s="21" t="str">
        <f t="shared" si="190"/>
        <v/>
      </c>
      <c r="R253" s="21" t="str">
        <f t="shared" si="174"/>
        <v/>
      </c>
      <c r="S253" s="21" t="str">
        <f t="shared" si="175"/>
        <v/>
      </c>
      <c r="T253" s="21" t="str">
        <f t="shared" si="176"/>
        <v/>
      </c>
      <c r="U253" s="21" t="str">
        <f t="shared" si="177"/>
        <v/>
      </c>
      <c r="V253" s="21" t="str">
        <f t="shared" si="178"/>
        <v/>
      </c>
      <c r="W253" s="21" t="str">
        <f t="shared" si="179"/>
        <v/>
      </c>
      <c r="X253" s="21" t="str">
        <f t="shared" si="180"/>
        <v/>
      </c>
      <c r="Y253" s="21" t="str">
        <f t="shared" si="181"/>
        <v/>
      </c>
      <c r="Z253" s="27" t="e">
        <f t="shared" si="161"/>
        <v>#VALUE!</v>
      </c>
      <c r="AA253" s="27" t="e">
        <f t="shared" si="162"/>
        <v>#VALUE!</v>
      </c>
      <c r="AB253" s="15" t="str">
        <f t="shared" si="191"/>
        <v/>
      </c>
      <c r="AC253" s="15">
        <v>46</v>
      </c>
      <c r="AE253" s="15">
        <v>246</v>
      </c>
      <c r="AF253" s="15">
        <f t="shared" si="163"/>
        <v>0</v>
      </c>
      <c r="AG253" s="15" t="str">
        <f t="shared" si="182"/>
        <v/>
      </c>
      <c r="AH253" s="15" t="str">
        <f t="shared" si="183"/>
        <v/>
      </c>
    </row>
    <row r="254" spans="12:34" x14ac:dyDescent="0.2">
      <c r="L254" s="25" t="str">
        <f t="shared" si="186"/>
        <v/>
      </c>
      <c r="M254" s="28" t="str">
        <f t="shared" si="187"/>
        <v/>
      </c>
      <c r="N254" s="15">
        <v>47</v>
      </c>
      <c r="O254" s="26" t="e">
        <f t="shared" si="188"/>
        <v>#VALUE!</v>
      </c>
      <c r="P254" s="21" t="str">
        <f t="shared" si="189"/>
        <v/>
      </c>
      <c r="Q254" s="21" t="str">
        <f t="shared" si="190"/>
        <v/>
      </c>
      <c r="R254" s="21" t="str">
        <f t="shared" si="174"/>
        <v/>
      </c>
      <c r="S254" s="21" t="str">
        <f t="shared" si="175"/>
        <v/>
      </c>
      <c r="T254" s="21" t="str">
        <f t="shared" si="176"/>
        <v/>
      </c>
      <c r="U254" s="21" t="str">
        <f t="shared" si="177"/>
        <v/>
      </c>
      <c r="V254" s="21" t="str">
        <f t="shared" si="178"/>
        <v/>
      </c>
      <c r="W254" s="21" t="str">
        <f t="shared" si="179"/>
        <v/>
      </c>
      <c r="X254" s="21" t="str">
        <f t="shared" si="180"/>
        <v/>
      </c>
      <c r="Y254" s="21" t="str">
        <f t="shared" si="181"/>
        <v/>
      </c>
      <c r="Z254" s="27" t="e">
        <f t="shared" si="161"/>
        <v>#VALUE!</v>
      </c>
      <c r="AA254" s="27" t="e">
        <f t="shared" si="162"/>
        <v>#VALUE!</v>
      </c>
      <c r="AB254" s="15" t="str">
        <f t="shared" si="191"/>
        <v/>
      </c>
      <c r="AC254" s="15">
        <v>47</v>
      </c>
      <c r="AE254" s="15">
        <v>247</v>
      </c>
      <c r="AF254" s="15">
        <f t="shared" si="163"/>
        <v>0</v>
      </c>
      <c r="AG254" s="15" t="str">
        <f t="shared" si="182"/>
        <v/>
      </c>
      <c r="AH254" s="15" t="str">
        <f t="shared" si="183"/>
        <v/>
      </c>
    </row>
    <row r="255" spans="12:34" x14ac:dyDescent="0.2">
      <c r="L255" s="25" t="str">
        <f t="shared" si="186"/>
        <v/>
      </c>
      <c r="M255" s="28" t="str">
        <f t="shared" si="187"/>
        <v/>
      </c>
      <c r="N255" s="15">
        <v>48</v>
      </c>
      <c r="O255" s="26" t="e">
        <f t="shared" si="188"/>
        <v>#VALUE!</v>
      </c>
      <c r="P255" s="21" t="str">
        <f t="shared" si="189"/>
        <v/>
      </c>
      <c r="Q255" s="21" t="str">
        <f t="shared" si="190"/>
        <v/>
      </c>
      <c r="R255" s="21" t="str">
        <f t="shared" si="174"/>
        <v/>
      </c>
      <c r="S255" s="21" t="str">
        <f t="shared" si="175"/>
        <v/>
      </c>
      <c r="T255" s="21" t="str">
        <f t="shared" si="176"/>
        <v/>
      </c>
      <c r="U255" s="21" t="str">
        <f t="shared" si="177"/>
        <v/>
      </c>
      <c r="V255" s="21" t="str">
        <f t="shared" si="178"/>
        <v/>
      </c>
      <c r="W255" s="21" t="str">
        <f t="shared" si="179"/>
        <v/>
      </c>
      <c r="X255" s="21" t="str">
        <f t="shared" si="180"/>
        <v/>
      </c>
      <c r="Y255" s="21" t="str">
        <f t="shared" si="181"/>
        <v/>
      </c>
      <c r="Z255" s="27" t="e">
        <f t="shared" si="161"/>
        <v>#VALUE!</v>
      </c>
      <c r="AA255" s="27" t="e">
        <f t="shared" si="162"/>
        <v>#VALUE!</v>
      </c>
      <c r="AB255" s="15" t="str">
        <f t="shared" si="191"/>
        <v/>
      </c>
      <c r="AC255" s="15">
        <v>48</v>
      </c>
      <c r="AE255" s="15">
        <v>248</v>
      </c>
      <c r="AF255" s="15">
        <f t="shared" si="163"/>
        <v>0</v>
      </c>
      <c r="AG255" s="15" t="str">
        <f t="shared" si="182"/>
        <v/>
      </c>
      <c r="AH255" s="15" t="str">
        <f t="shared" si="183"/>
        <v/>
      </c>
    </row>
    <row r="256" spans="12:34" x14ac:dyDescent="0.2">
      <c r="L256" s="25" t="str">
        <f t="shared" si="186"/>
        <v/>
      </c>
      <c r="M256" s="28" t="str">
        <f t="shared" si="187"/>
        <v/>
      </c>
      <c r="N256" s="15">
        <v>49</v>
      </c>
      <c r="O256" s="26" t="e">
        <f t="shared" si="188"/>
        <v>#VALUE!</v>
      </c>
      <c r="P256" s="21" t="str">
        <f t="shared" si="189"/>
        <v/>
      </c>
      <c r="Q256" s="21" t="str">
        <f t="shared" si="190"/>
        <v/>
      </c>
      <c r="R256" s="21" t="str">
        <f t="shared" si="174"/>
        <v/>
      </c>
      <c r="S256" s="21" t="str">
        <f t="shared" si="175"/>
        <v/>
      </c>
      <c r="T256" s="21" t="str">
        <f t="shared" si="176"/>
        <v/>
      </c>
      <c r="U256" s="21" t="str">
        <f t="shared" si="177"/>
        <v/>
      </c>
      <c r="V256" s="21" t="str">
        <f t="shared" si="178"/>
        <v/>
      </c>
      <c r="W256" s="21" t="str">
        <f t="shared" si="179"/>
        <v/>
      </c>
      <c r="X256" s="21" t="str">
        <f t="shared" si="180"/>
        <v/>
      </c>
      <c r="Y256" s="21" t="str">
        <f t="shared" si="181"/>
        <v/>
      </c>
      <c r="Z256" s="27" t="e">
        <f t="shared" si="161"/>
        <v>#VALUE!</v>
      </c>
      <c r="AA256" s="27" t="e">
        <f t="shared" si="162"/>
        <v>#VALUE!</v>
      </c>
      <c r="AB256" s="15" t="str">
        <f t="shared" si="191"/>
        <v/>
      </c>
      <c r="AC256" s="15">
        <v>49</v>
      </c>
      <c r="AE256" s="15">
        <v>249</v>
      </c>
      <c r="AF256" s="15">
        <f t="shared" si="163"/>
        <v>0</v>
      </c>
      <c r="AG256" s="15" t="str">
        <f t="shared" si="182"/>
        <v/>
      </c>
      <c r="AH256" s="15" t="str">
        <f t="shared" si="183"/>
        <v/>
      </c>
    </row>
    <row r="257" spans="12:34" x14ac:dyDescent="0.2">
      <c r="L257" s="25" t="str">
        <f t="shared" si="186"/>
        <v/>
      </c>
      <c r="M257" s="28" t="str">
        <f t="shared" si="187"/>
        <v/>
      </c>
      <c r="N257" s="15">
        <v>50</v>
      </c>
      <c r="O257" s="26" t="e">
        <f t="shared" si="188"/>
        <v>#VALUE!</v>
      </c>
      <c r="P257" s="21" t="str">
        <f t="shared" si="189"/>
        <v/>
      </c>
      <c r="Q257" s="21" t="str">
        <f t="shared" si="190"/>
        <v/>
      </c>
      <c r="R257" s="21" t="str">
        <f t="shared" si="174"/>
        <v/>
      </c>
      <c r="S257" s="21" t="str">
        <f t="shared" si="175"/>
        <v/>
      </c>
      <c r="T257" s="21" t="str">
        <f t="shared" si="176"/>
        <v/>
      </c>
      <c r="U257" s="21" t="str">
        <f t="shared" si="177"/>
        <v/>
      </c>
      <c r="V257" s="21" t="str">
        <f t="shared" si="178"/>
        <v/>
      </c>
      <c r="W257" s="21" t="str">
        <f t="shared" si="179"/>
        <v/>
      </c>
      <c r="X257" s="21" t="str">
        <f t="shared" si="180"/>
        <v/>
      </c>
      <c r="Y257" s="21" t="str">
        <f t="shared" si="181"/>
        <v/>
      </c>
      <c r="Z257" s="27" t="e">
        <f t="shared" si="161"/>
        <v>#VALUE!</v>
      </c>
      <c r="AA257" s="27" t="e">
        <f t="shared" si="162"/>
        <v>#VALUE!</v>
      </c>
      <c r="AB257" s="15" t="str">
        <f t="shared" si="191"/>
        <v/>
      </c>
      <c r="AC257" s="15">
        <v>50</v>
      </c>
      <c r="AE257" s="15">
        <v>250</v>
      </c>
      <c r="AF257" s="15">
        <f t="shared" si="163"/>
        <v>0</v>
      </c>
      <c r="AG257" s="15" t="str">
        <f t="shared" si="182"/>
        <v/>
      </c>
      <c r="AH257" s="15" t="str">
        <f t="shared" si="183"/>
        <v/>
      </c>
    </row>
    <row r="258" spans="12:34" x14ac:dyDescent="0.2">
      <c r="L258" s="25" t="str">
        <f>IF(G8&lt;&gt;0,G8,"")</f>
        <v/>
      </c>
      <c r="M258" s="28" t="str">
        <f>IF(G8&lt;&gt;0,"x6","")</f>
        <v/>
      </c>
      <c r="N258" s="15">
        <v>1</v>
      </c>
      <c r="O258" s="26" t="e">
        <f t="shared" ref="O258:O286" si="192">Z258+(AA258-1)/2</f>
        <v>#VALUE!</v>
      </c>
      <c r="P258" s="21" t="str">
        <f t="shared" ref="P258:P273" si="193">IF(M258="x1",O258,"")</f>
        <v/>
      </c>
      <c r="Q258" s="21" t="str">
        <f t="shared" ref="Q258:Q273" si="194">IF(M258="x2",O258,"")</f>
        <v/>
      </c>
      <c r="R258" s="21" t="str">
        <f t="shared" ref="R258:R273" si="195">IF($M258="x3",$O258,"")</f>
        <v/>
      </c>
      <c r="S258" s="21" t="str">
        <f t="shared" ref="S258:S273" si="196">IF($M258="x4",$O258,"")</f>
        <v/>
      </c>
      <c r="T258" s="21" t="str">
        <f t="shared" ref="T258:T273" si="197">IF($M258="x5",$O258,"")</f>
        <v/>
      </c>
      <c r="U258" s="21" t="str">
        <f t="shared" ref="U258:U273" si="198">IF($M258="x6",$O258,"")</f>
        <v/>
      </c>
      <c r="V258" s="21" t="str">
        <f t="shared" ref="V258:V273" si="199">IF($M258="x7",$O258,"")</f>
        <v/>
      </c>
      <c r="W258" s="21" t="str">
        <f t="shared" ref="W258:W273" si="200">IF($M258="x8",$O258,"")</f>
        <v/>
      </c>
      <c r="X258" s="21" t="str">
        <f t="shared" ref="X258:X273" si="201">IF($M258="x9",$O258,"")</f>
        <v/>
      </c>
      <c r="Y258" s="21" t="str">
        <f t="shared" ref="Y258:Y273" si="202">IF($M258="x10",$O258,"")</f>
        <v/>
      </c>
      <c r="Z258" s="27" t="e">
        <f t="shared" si="161"/>
        <v>#VALUE!</v>
      </c>
      <c r="AA258" s="27" t="e">
        <f t="shared" si="162"/>
        <v>#VALUE!</v>
      </c>
      <c r="AB258" s="15" t="str">
        <f t="shared" ref="AB258:AB269" si="203">IF(M258=0,"",M258)</f>
        <v/>
      </c>
      <c r="AC258" s="15">
        <v>1</v>
      </c>
      <c r="AE258" s="15">
        <v>251</v>
      </c>
      <c r="AF258" s="15">
        <f t="shared" si="163"/>
        <v>0</v>
      </c>
      <c r="AG258" s="15" t="str">
        <f t="shared" si="182"/>
        <v/>
      </c>
      <c r="AH258" s="15" t="str">
        <f t="shared" si="183"/>
        <v/>
      </c>
    </row>
    <row r="259" spans="12:34" x14ac:dyDescent="0.2">
      <c r="L259" s="25" t="str">
        <f t="shared" ref="L259:L274" si="204">IF(G9&lt;&gt;0,G9,"")</f>
        <v/>
      </c>
      <c r="M259" s="28" t="str">
        <f t="shared" ref="M259:M274" si="205">IF(G9&lt;&gt;0,"x6","")</f>
        <v/>
      </c>
      <c r="N259" s="15">
        <v>2</v>
      </c>
      <c r="O259" s="26" t="e">
        <f t="shared" si="192"/>
        <v>#VALUE!</v>
      </c>
      <c r="P259" s="21" t="str">
        <f t="shared" si="193"/>
        <v/>
      </c>
      <c r="Q259" s="21" t="str">
        <f t="shared" si="194"/>
        <v/>
      </c>
      <c r="R259" s="21" t="str">
        <f t="shared" si="195"/>
        <v/>
      </c>
      <c r="S259" s="21" t="str">
        <f t="shared" si="196"/>
        <v/>
      </c>
      <c r="T259" s="21" t="str">
        <f t="shared" si="197"/>
        <v/>
      </c>
      <c r="U259" s="21" t="str">
        <f t="shared" si="198"/>
        <v/>
      </c>
      <c r="V259" s="21" t="str">
        <f t="shared" si="199"/>
        <v/>
      </c>
      <c r="W259" s="21" t="str">
        <f t="shared" si="200"/>
        <v/>
      </c>
      <c r="X259" s="21" t="str">
        <f t="shared" si="201"/>
        <v/>
      </c>
      <c r="Y259" s="21" t="str">
        <f t="shared" si="202"/>
        <v/>
      </c>
      <c r="Z259" s="27" t="e">
        <f t="shared" si="161"/>
        <v>#VALUE!</v>
      </c>
      <c r="AA259" s="27" t="e">
        <f t="shared" si="162"/>
        <v>#VALUE!</v>
      </c>
      <c r="AB259" s="15" t="str">
        <f t="shared" si="203"/>
        <v/>
      </c>
      <c r="AC259" s="15">
        <v>2</v>
      </c>
      <c r="AE259" s="15">
        <v>252</v>
      </c>
      <c r="AF259" s="15">
        <f t="shared" si="163"/>
        <v>0</v>
      </c>
      <c r="AG259" s="15" t="str">
        <f t="shared" si="182"/>
        <v/>
      </c>
      <c r="AH259" s="15" t="str">
        <f t="shared" si="183"/>
        <v/>
      </c>
    </row>
    <row r="260" spans="12:34" x14ac:dyDescent="0.2">
      <c r="L260" s="25" t="str">
        <f t="shared" si="204"/>
        <v/>
      </c>
      <c r="M260" s="28" t="str">
        <f t="shared" si="205"/>
        <v/>
      </c>
      <c r="N260" s="15">
        <v>3</v>
      </c>
      <c r="O260" s="26" t="e">
        <f t="shared" si="192"/>
        <v>#VALUE!</v>
      </c>
      <c r="P260" s="21" t="str">
        <f t="shared" si="193"/>
        <v/>
      </c>
      <c r="Q260" s="21" t="str">
        <f t="shared" si="194"/>
        <v/>
      </c>
      <c r="R260" s="21" t="str">
        <f t="shared" si="195"/>
        <v/>
      </c>
      <c r="S260" s="21" t="str">
        <f t="shared" si="196"/>
        <v/>
      </c>
      <c r="T260" s="21" t="str">
        <f t="shared" si="197"/>
        <v/>
      </c>
      <c r="U260" s="21" t="str">
        <f t="shared" si="198"/>
        <v/>
      </c>
      <c r="V260" s="21" t="str">
        <f t="shared" si="199"/>
        <v/>
      </c>
      <c r="W260" s="21" t="str">
        <f t="shared" si="200"/>
        <v/>
      </c>
      <c r="X260" s="21" t="str">
        <f t="shared" si="201"/>
        <v/>
      </c>
      <c r="Y260" s="21" t="str">
        <f t="shared" si="202"/>
        <v/>
      </c>
      <c r="Z260" s="27" t="e">
        <f t="shared" si="161"/>
        <v>#VALUE!</v>
      </c>
      <c r="AA260" s="27" t="e">
        <f t="shared" si="162"/>
        <v>#VALUE!</v>
      </c>
      <c r="AB260" s="15" t="str">
        <f t="shared" si="203"/>
        <v/>
      </c>
      <c r="AC260" s="15">
        <v>3</v>
      </c>
      <c r="AE260" s="15">
        <v>253</v>
      </c>
      <c r="AF260" s="15">
        <f t="shared" si="163"/>
        <v>0</v>
      </c>
      <c r="AG260" s="15" t="str">
        <f t="shared" si="182"/>
        <v/>
      </c>
      <c r="AH260" s="15" t="str">
        <f t="shared" si="183"/>
        <v/>
      </c>
    </row>
    <row r="261" spans="12:34" x14ac:dyDescent="0.2">
      <c r="L261" s="25" t="str">
        <f t="shared" si="204"/>
        <v/>
      </c>
      <c r="M261" s="28" t="str">
        <f t="shared" si="205"/>
        <v/>
      </c>
      <c r="N261" s="15">
        <v>4</v>
      </c>
      <c r="O261" s="26" t="e">
        <f t="shared" si="192"/>
        <v>#VALUE!</v>
      </c>
      <c r="P261" s="21" t="str">
        <f t="shared" si="193"/>
        <v/>
      </c>
      <c r="Q261" s="21" t="str">
        <f t="shared" si="194"/>
        <v/>
      </c>
      <c r="R261" s="21" t="str">
        <f t="shared" si="195"/>
        <v/>
      </c>
      <c r="S261" s="21" t="str">
        <f t="shared" si="196"/>
        <v/>
      </c>
      <c r="T261" s="21" t="str">
        <f t="shared" si="197"/>
        <v/>
      </c>
      <c r="U261" s="21" t="str">
        <f t="shared" si="198"/>
        <v/>
      </c>
      <c r="V261" s="21" t="str">
        <f t="shared" si="199"/>
        <v/>
      </c>
      <c r="W261" s="21" t="str">
        <f t="shared" si="200"/>
        <v/>
      </c>
      <c r="X261" s="21" t="str">
        <f t="shared" si="201"/>
        <v/>
      </c>
      <c r="Y261" s="21" t="str">
        <f t="shared" si="202"/>
        <v/>
      </c>
      <c r="Z261" s="27" t="e">
        <f t="shared" si="161"/>
        <v>#VALUE!</v>
      </c>
      <c r="AA261" s="27" t="e">
        <f t="shared" si="162"/>
        <v>#VALUE!</v>
      </c>
      <c r="AB261" s="15" t="str">
        <f t="shared" si="203"/>
        <v/>
      </c>
      <c r="AC261" s="15">
        <v>4</v>
      </c>
      <c r="AE261" s="15">
        <v>254</v>
      </c>
      <c r="AF261" s="15">
        <f t="shared" si="163"/>
        <v>0</v>
      </c>
      <c r="AG261" s="15" t="str">
        <f t="shared" si="182"/>
        <v/>
      </c>
      <c r="AH261" s="15" t="str">
        <f t="shared" si="183"/>
        <v/>
      </c>
    </row>
    <row r="262" spans="12:34" x14ac:dyDescent="0.2">
      <c r="L262" s="25" t="str">
        <f t="shared" si="204"/>
        <v/>
      </c>
      <c r="M262" s="28" t="str">
        <f t="shared" si="205"/>
        <v/>
      </c>
      <c r="N262" s="15">
        <v>5</v>
      </c>
      <c r="O262" s="26" t="e">
        <f t="shared" si="192"/>
        <v>#VALUE!</v>
      </c>
      <c r="P262" s="21" t="str">
        <f t="shared" si="193"/>
        <v/>
      </c>
      <c r="Q262" s="21" t="str">
        <f t="shared" si="194"/>
        <v/>
      </c>
      <c r="R262" s="21" t="str">
        <f t="shared" si="195"/>
        <v/>
      </c>
      <c r="S262" s="21" t="str">
        <f t="shared" si="196"/>
        <v/>
      </c>
      <c r="T262" s="21" t="str">
        <f t="shared" si="197"/>
        <v/>
      </c>
      <c r="U262" s="21" t="str">
        <f t="shared" si="198"/>
        <v/>
      </c>
      <c r="V262" s="21" t="str">
        <f t="shared" si="199"/>
        <v/>
      </c>
      <c r="W262" s="21" t="str">
        <f t="shared" si="200"/>
        <v/>
      </c>
      <c r="X262" s="21" t="str">
        <f t="shared" si="201"/>
        <v/>
      </c>
      <c r="Y262" s="21" t="str">
        <f t="shared" si="202"/>
        <v/>
      </c>
      <c r="Z262" s="27" t="e">
        <f t="shared" si="161"/>
        <v>#VALUE!</v>
      </c>
      <c r="AA262" s="27" t="e">
        <f t="shared" si="162"/>
        <v>#VALUE!</v>
      </c>
      <c r="AB262" s="15" t="str">
        <f t="shared" si="203"/>
        <v/>
      </c>
      <c r="AC262" s="15">
        <v>5</v>
      </c>
      <c r="AE262" s="15">
        <v>255</v>
      </c>
      <c r="AF262" s="15">
        <f t="shared" si="163"/>
        <v>0</v>
      </c>
      <c r="AG262" s="15" t="str">
        <f t="shared" si="182"/>
        <v/>
      </c>
      <c r="AH262" s="15" t="str">
        <f t="shared" si="183"/>
        <v/>
      </c>
    </row>
    <row r="263" spans="12:34" x14ac:dyDescent="0.2">
      <c r="L263" s="25" t="str">
        <f t="shared" si="204"/>
        <v/>
      </c>
      <c r="M263" s="28" t="str">
        <f t="shared" si="205"/>
        <v/>
      </c>
      <c r="N263" s="15">
        <v>6</v>
      </c>
      <c r="O263" s="26" t="e">
        <f t="shared" si="192"/>
        <v>#VALUE!</v>
      </c>
      <c r="P263" s="21" t="str">
        <f t="shared" si="193"/>
        <v/>
      </c>
      <c r="Q263" s="21" t="str">
        <f t="shared" si="194"/>
        <v/>
      </c>
      <c r="R263" s="21" t="str">
        <f t="shared" si="195"/>
        <v/>
      </c>
      <c r="S263" s="21" t="str">
        <f t="shared" si="196"/>
        <v/>
      </c>
      <c r="T263" s="21" t="str">
        <f t="shared" si="197"/>
        <v/>
      </c>
      <c r="U263" s="21" t="str">
        <f t="shared" si="198"/>
        <v/>
      </c>
      <c r="V263" s="21" t="str">
        <f t="shared" si="199"/>
        <v/>
      </c>
      <c r="W263" s="21" t="str">
        <f t="shared" si="200"/>
        <v/>
      </c>
      <c r="X263" s="21" t="str">
        <f t="shared" si="201"/>
        <v/>
      </c>
      <c r="Y263" s="21" t="str">
        <f t="shared" si="202"/>
        <v/>
      </c>
      <c r="Z263" s="27" t="e">
        <f t="shared" si="161"/>
        <v>#VALUE!</v>
      </c>
      <c r="AA263" s="27" t="e">
        <f t="shared" si="162"/>
        <v>#VALUE!</v>
      </c>
      <c r="AB263" s="15" t="str">
        <f t="shared" si="203"/>
        <v/>
      </c>
      <c r="AC263" s="15">
        <v>6</v>
      </c>
      <c r="AE263" s="15">
        <v>256</v>
      </c>
      <c r="AF263" s="15">
        <f t="shared" si="163"/>
        <v>0</v>
      </c>
      <c r="AG263" s="15" t="str">
        <f t="shared" si="182"/>
        <v/>
      </c>
      <c r="AH263" s="15" t="str">
        <f t="shared" si="183"/>
        <v/>
      </c>
    </row>
    <row r="264" spans="12:34" x14ac:dyDescent="0.2">
      <c r="L264" s="25" t="str">
        <f t="shared" si="204"/>
        <v/>
      </c>
      <c r="M264" s="28" t="str">
        <f t="shared" si="205"/>
        <v/>
      </c>
      <c r="N264" s="15">
        <v>7</v>
      </c>
      <c r="O264" s="26" t="e">
        <f t="shared" si="192"/>
        <v>#VALUE!</v>
      </c>
      <c r="P264" s="21" t="str">
        <f t="shared" si="193"/>
        <v/>
      </c>
      <c r="Q264" s="21" t="str">
        <f t="shared" si="194"/>
        <v/>
      </c>
      <c r="R264" s="21" t="str">
        <f t="shared" si="195"/>
        <v/>
      </c>
      <c r="S264" s="21" t="str">
        <f t="shared" si="196"/>
        <v/>
      </c>
      <c r="T264" s="21" t="str">
        <f t="shared" si="197"/>
        <v/>
      </c>
      <c r="U264" s="21" t="str">
        <f t="shared" si="198"/>
        <v/>
      </c>
      <c r="V264" s="21" t="str">
        <f t="shared" si="199"/>
        <v/>
      </c>
      <c r="W264" s="21" t="str">
        <f t="shared" si="200"/>
        <v/>
      </c>
      <c r="X264" s="21" t="str">
        <f t="shared" si="201"/>
        <v/>
      </c>
      <c r="Y264" s="21" t="str">
        <f t="shared" si="202"/>
        <v/>
      </c>
      <c r="Z264" s="27" t="e">
        <f t="shared" ref="Z264:Z327" si="206">RANK(L264,$L$8:$L$507,1)</f>
        <v>#VALUE!</v>
      </c>
      <c r="AA264" s="27" t="e">
        <f t="shared" ref="AA264:AA327" si="207">VLOOKUP(Z264,$AE$8:$AF$507,2)</f>
        <v>#VALUE!</v>
      </c>
      <c r="AB264" s="15" t="str">
        <f t="shared" si="203"/>
        <v/>
      </c>
      <c r="AC264" s="15">
        <v>7</v>
      </c>
      <c r="AE264" s="15">
        <v>257</v>
      </c>
      <c r="AF264" s="15">
        <f t="shared" ref="AF264:AF327" si="208">COUNTIF($Z$8:$Z$507,AE264)</f>
        <v>0</v>
      </c>
      <c r="AG264" s="15" t="str">
        <f t="shared" si="182"/>
        <v/>
      </c>
      <c r="AH264" s="15" t="str">
        <f t="shared" si="183"/>
        <v/>
      </c>
    </row>
    <row r="265" spans="12:34" x14ac:dyDescent="0.2">
      <c r="L265" s="25" t="str">
        <f t="shared" si="204"/>
        <v/>
      </c>
      <c r="M265" s="28" t="str">
        <f t="shared" si="205"/>
        <v/>
      </c>
      <c r="N265" s="15">
        <v>8</v>
      </c>
      <c r="O265" s="26" t="e">
        <f t="shared" si="192"/>
        <v>#VALUE!</v>
      </c>
      <c r="P265" s="21" t="str">
        <f t="shared" si="193"/>
        <v/>
      </c>
      <c r="Q265" s="21" t="str">
        <f t="shared" si="194"/>
        <v/>
      </c>
      <c r="R265" s="21" t="str">
        <f t="shared" si="195"/>
        <v/>
      </c>
      <c r="S265" s="21" t="str">
        <f t="shared" si="196"/>
        <v/>
      </c>
      <c r="T265" s="21" t="str">
        <f t="shared" si="197"/>
        <v/>
      </c>
      <c r="U265" s="21" t="str">
        <f t="shared" si="198"/>
        <v/>
      </c>
      <c r="V265" s="21" t="str">
        <f t="shared" si="199"/>
        <v/>
      </c>
      <c r="W265" s="21" t="str">
        <f t="shared" si="200"/>
        <v/>
      </c>
      <c r="X265" s="21" t="str">
        <f t="shared" si="201"/>
        <v/>
      </c>
      <c r="Y265" s="21" t="str">
        <f t="shared" si="202"/>
        <v/>
      </c>
      <c r="Z265" s="27" t="e">
        <f t="shared" si="206"/>
        <v>#VALUE!</v>
      </c>
      <c r="AA265" s="27" t="e">
        <f t="shared" si="207"/>
        <v>#VALUE!</v>
      </c>
      <c r="AB265" s="15" t="str">
        <f t="shared" si="203"/>
        <v/>
      </c>
      <c r="AC265" s="15">
        <v>8</v>
      </c>
      <c r="AE265" s="15">
        <v>258</v>
      </c>
      <c r="AF265" s="15">
        <f t="shared" si="208"/>
        <v>0</v>
      </c>
      <c r="AG265" s="15" t="str">
        <f t="shared" si="182"/>
        <v/>
      </c>
      <c r="AH265" s="15" t="str">
        <f t="shared" si="183"/>
        <v/>
      </c>
    </row>
    <row r="266" spans="12:34" x14ac:dyDescent="0.2">
      <c r="L266" s="25" t="str">
        <f t="shared" si="204"/>
        <v/>
      </c>
      <c r="M266" s="28" t="str">
        <f t="shared" si="205"/>
        <v/>
      </c>
      <c r="N266" s="15">
        <v>9</v>
      </c>
      <c r="O266" s="26" t="e">
        <f t="shared" si="192"/>
        <v>#VALUE!</v>
      </c>
      <c r="P266" s="21" t="str">
        <f t="shared" si="193"/>
        <v/>
      </c>
      <c r="Q266" s="21" t="str">
        <f t="shared" si="194"/>
        <v/>
      </c>
      <c r="R266" s="21" t="str">
        <f t="shared" si="195"/>
        <v/>
      </c>
      <c r="S266" s="21" t="str">
        <f t="shared" si="196"/>
        <v/>
      </c>
      <c r="T266" s="21" t="str">
        <f t="shared" si="197"/>
        <v/>
      </c>
      <c r="U266" s="21" t="str">
        <f t="shared" si="198"/>
        <v/>
      </c>
      <c r="V266" s="21" t="str">
        <f t="shared" si="199"/>
        <v/>
      </c>
      <c r="W266" s="21" t="str">
        <f t="shared" si="200"/>
        <v/>
      </c>
      <c r="X266" s="21" t="str">
        <f t="shared" si="201"/>
        <v/>
      </c>
      <c r="Y266" s="21" t="str">
        <f t="shared" si="202"/>
        <v/>
      </c>
      <c r="Z266" s="27" t="e">
        <f t="shared" si="206"/>
        <v>#VALUE!</v>
      </c>
      <c r="AA266" s="27" t="e">
        <f t="shared" si="207"/>
        <v>#VALUE!</v>
      </c>
      <c r="AB266" s="15" t="str">
        <f t="shared" si="203"/>
        <v/>
      </c>
      <c r="AC266" s="15">
        <v>9</v>
      </c>
      <c r="AE266" s="15">
        <v>259</v>
      </c>
      <c r="AF266" s="15">
        <f t="shared" si="208"/>
        <v>0</v>
      </c>
      <c r="AG266" s="15" t="str">
        <f t="shared" si="182"/>
        <v/>
      </c>
      <c r="AH266" s="15" t="str">
        <f t="shared" si="183"/>
        <v/>
      </c>
    </row>
    <row r="267" spans="12:34" x14ac:dyDescent="0.2">
      <c r="L267" s="25" t="str">
        <f t="shared" si="204"/>
        <v/>
      </c>
      <c r="M267" s="28" t="str">
        <f t="shared" si="205"/>
        <v/>
      </c>
      <c r="N267" s="15">
        <v>10</v>
      </c>
      <c r="O267" s="26" t="e">
        <f t="shared" si="192"/>
        <v>#VALUE!</v>
      </c>
      <c r="P267" s="21" t="str">
        <f t="shared" si="193"/>
        <v/>
      </c>
      <c r="Q267" s="21" t="str">
        <f t="shared" si="194"/>
        <v/>
      </c>
      <c r="R267" s="21" t="str">
        <f t="shared" si="195"/>
        <v/>
      </c>
      <c r="S267" s="21" t="str">
        <f t="shared" si="196"/>
        <v/>
      </c>
      <c r="T267" s="21" t="str">
        <f t="shared" si="197"/>
        <v/>
      </c>
      <c r="U267" s="21" t="str">
        <f t="shared" si="198"/>
        <v/>
      </c>
      <c r="V267" s="21" t="str">
        <f t="shared" si="199"/>
        <v/>
      </c>
      <c r="W267" s="21" t="str">
        <f t="shared" si="200"/>
        <v/>
      </c>
      <c r="X267" s="21" t="str">
        <f t="shared" si="201"/>
        <v/>
      </c>
      <c r="Y267" s="21" t="str">
        <f t="shared" si="202"/>
        <v/>
      </c>
      <c r="Z267" s="27" t="e">
        <f t="shared" si="206"/>
        <v>#VALUE!</v>
      </c>
      <c r="AA267" s="27" t="e">
        <f t="shared" si="207"/>
        <v>#VALUE!</v>
      </c>
      <c r="AB267" s="15" t="str">
        <f t="shared" si="203"/>
        <v/>
      </c>
      <c r="AC267" s="15">
        <v>10</v>
      </c>
      <c r="AE267" s="15">
        <v>260</v>
      </c>
      <c r="AF267" s="15">
        <f t="shared" si="208"/>
        <v>0</v>
      </c>
      <c r="AG267" s="15" t="str">
        <f t="shared" si="182"/>
        <v/>
      </c>
      <c r="AH267" s="15" t="str">
        <f t="shared" si="183"/>
        <v/>
      </c>
    </row>
    <row r="268" spans="12:34" x14ac:dyDescent="0.2">
      <c r="L268" s="25" t="str">
        <f t="shared" si="204"/>
        <v/>
      </c>
      <c r="M268" s="28" t="str">
        <f t="shared" si="205"/>
        <v/>
      </c>
      <c r="N268" s="15">
        <v>11</v>
      </c>
      <c r="O268" s="26" t="e">
        <f t="shared" si="192"/>
        <v>#VALUE!</v>
      </c>
      <c r="P268" s="21" t="str">
        <f t="shared" si="193"/>
        <v/>
      </c>
      <c r="Q268" s="21" t="str">
        <f t="shared" si="194"/>
        <v/>
      </c>
      <c r="R268" s="21" t="str">
        <f t="shared" si="195"/>
        <v/>
      </c>
      <c r="S268" s="21" t="str">
        <f t="shared" si="196"/>
        <v/>
      </c>
      <c r="T268" s="21" t="str">
        <f t="shared" si="197"/>
        <v/>
      </c>
      <c r="U268" s="21" t="str">
        <f t="shared" si="198"/>
        <v/>
      </c>
      <c r="V268" s="21" t="str">
        <f t="shared" si="199"/>
        <v/>
      </c>
      <c r="W268" s="21" t="str">
        <f t="shared" si="200"/>
        <v/>
      </c>
      <c r="X268" s="21" t="str">
        <f t="shared" si="201"/>
        <v/>
      </c>
      <c r="Y268" s="21" t="str">
        <f t="shared" si="202"/>
        <v/>
      </c>
      <c r="Z268" s="27" t="e">
        <f t="shared" si="206"/>
        <v>#VALUE!</v>
      </c>
      <c r="AA268" s="27" t="e">
        <f t="shared" si="207"/>
        <v>#VALUE!</v>
      </c>
      <c r="AB268" s="15" t="str">
        <f t="shared" si="203"/>
        <v/>
      </c>
      <c r="AC268" s="15">
        <v>11</v>
      </c>
      <c r="AE268" s="15">
        <v>261</v>
      </c>
      <c r="AF268" s="15">
        <f t="shared" si="208"/>
        <v>0</v>
      </c>
      <c r="AG268" s="15" t="str">
        <f t="shared" si="182"/>
        <v/>
      </c>
      <c r="AH268" s="15" t="str">
        <f t="shared" si="183"/>
        <v/>
      </c>
    </row>
    <row r="269" spans="12:34" x14ac:dyDescent="0.2">
      <c r="L269" s="25" t="str">
        <f t="shared" si="204"/>
        <v/>
      </c>
      <c r="M269" s="28" t="str">
        <f t="shared" si="205"/>
        <v/>
      </c>
      <c r="N269" s="15">
        <v>12</v>
      </c>
      <c r="O269" s="26" t="e">
        <f t="shared" si="192"/>
        <v>#VALUE!</v>
      </c>
      <c r="P269" s="21" t="str">
        <f t="shared" si="193"/>
        <v/>
      </c>
      <c r="Q269" s="21" t="str">
        <f t="shared" si="194"/>
        <v/>
      </c>
      <c r="R269" s="21" t="str">
        <f t="shared" si="195"/>
        <v/>
      </c>
      <c r="S269" s="21" t="str">
        <f t="shared" si="196"/>
        <v/>
      </c>
      <c r="T269" s="21" t="str">
        <f t="shared" si="197"/>
        <v/>
      </c>
      <c r="U269" s="21" t="str">
        <f t="shared" si="198"/>
        <v/>
      </c>
      <c r="V269" s="21" t="str">
        <f t="shared" si="199"/>
        <v/>
      </c>
      <c r="W269" s="21" t="str">
        <f t="shared" si="200"/>
        <v/>
      </c>
      <c r="X269" s="21" t="str">
        <f t="shared" si="201"/>
        <v/>
      </c>
      <c r="Y269" s="21" t="str">
        <f t="shared" si="202"/>
        <v/>
      </c>
      <c r="Z269" s="27" t="e">
        <f t="shared" si="206"/>
        <v>#VALUE!</v>
      </c>
      <c r="AA269" s="27" t="e">
        <f t="shared" si="207"/>
        <v>#VALUE!</v>
      </c>
      <c r="AB269" s="15" t="str">
        <f t="shared" si="203"/>
        <v/>
      </c>
      <c r="AC269" s="15">
        <v>12</v>
      </c>
      <c r="AE269" s="15">
        <v>262</v>
      </c>
      <c r="AF269" s="15">
        <f t="shared" si="208"/>
        <v>0</v>
      </c>
      <c r="AG269" s="15" t="str">
        <f t="shared" si="182"/>
        <v/>
      </c>
      <c r="AH269" s="15" t="str">
        <f t="shared" si="183"/>
        <v/>
      </c>
    </row>
    <row r="270" spans="12:34" x14ac:dyDescent="0.2">
      <c r="L270" s="25" t="str">
        <f t="shared" si="204"/>
        <v/>
      </c>
      <c r="M270" s="28" t="str">
        <f t="shared" si="205"/>
        <v/>
      </c>
      <c r="N270" s="15">
        <v>13</v>
      </c>
      <c r="O270" s="26" t="e">
        <f t="shared" si="192"/>
        <v>#VALUE!</v>
      </c>
      <c r="P270" s="21" t="str">
        <f t="shared" si="193"/>
        <v/>
      </c>
      <c r="Q270" s="21" t="str">
        <f t="shared" si="194"/>
        <v/>
      </c>
      <c r="R270" s="21" t="str">
        <f t="shared" si="195"/>
        <v/>
      </c>
      <c r="S270" s="21" t="str">
        <f t="shared" si="196"/>
        <v/>
      </c>
      <c r="T270" s="21" t="str">
        <f t="shared" si="197"/>
        <v/>
      </c>
      <c r="U270" s="21" t="str">
        <f t="shared" si="198"/>
        <v/>
      </c>
      <c r="V270" s="21" t="str">
        <f t="shared" si="199"/>
        <v/>
      </c>
      <c r="W270" s="21" t="str">
        <f t="shared" si="200"/>
        <v/>
      </c>
      <c r="X270" s="21" t="str">
        <f t="shared" si="201"/>
        <v/>
      </c>
      <c r="Y270" s="21" t="str">
        <f t="shared" si="202"/>
        <v/>
      </c>
      <c r="Z270" s="27" t="e">
        <f t="shared" si="206"/>
        <v>#VALUE!</v>
      </c>
      <c r="AA270" s="27" t="e">
        <f t="shared" si="207"/>
        <v>#VALUE!</v>
      </c>
      <c r="AB270" s="15" t="str">
        <f t="shared" ref="AB270:AB285" si="209">IF(M270=0,"",M270)</f>
        <v/>
      </c>
      <c r="AC270" s="15">
        <v>13</v>
      </c>
      <c r="AE270" s="15">
        <v>263</v>
      </c>
      <c r="AF270" s="15">
        <f t="shared" si="208"/>
        <v>0</v>
      </c>
      <c r="AG270" s="15" t="str">
        <f t="shared" si="182"/>
        <v/>
      </c>
      <c r="AH270" s="15" t="str">
        <f t="shared" si="183"/>
        <v/>
      </c>
    </row>
    <row r="271" spans="12:34" x14ac:dyDescent="0.2">
      <c r="L271" s="25" t="str">
        <f t="shared" si="204"/>
        <v/>
      </c>
      <c r="M271" s="28" t="str">
        <f t="shared" si="205"/>
        <v/>
      </c>
      <c r="N271" s="15">
        <v>14</v>
      </c>
      <c r="O271" s="26" t="e">
        <f t="shared" si="192"/>
        <v>#VALUE!</v>
      </c>
      <c r="P271" s="21" t="str">
        <f t="shared" si="193"/>
        <v/>
      </c>
      <c r="Q271" s="21" t="str">
        <f t="shared" si="194"/>
        <v/>
      </c>
      <c r="R271" s="21" t="str">
        <f t="shared" si="195"/>
        <v/>
      </c>
      <c r="S271" s="21" t="str">
        <f t="shared" si="196"/>
        <v/>
      </c>
      <c r="T271" s="21" t="str">
        <f t="shared" si="197"/>
        <v/>
      </c>
      <c r="U271" s="21" t="str">
        <f t="shared" si="198"/>
        <v/>
      </c>
      <c r="V271" s="21" t="str">
        <f t="shared" si="199"/>
        <v/>
      </c>
      <c r="W271" s="21" t="str">
        <f t="shared" si="200"/>
        <v/>
      </c>
      <c r="X271" s="21" t="str">
        <f t="shared" si="201"/>
        <v/>
      </c>
      <c r="Y271" s="21" t="str">
        <f t="shared" si="202"/>
        <v/>
      </c>
      <c r="Z271" s="27" t="e">
        <f t="shared" si="206"/>
        <v>#VALUE!</v>
      </c>
      <c r="AA271" s="27" t="e">
        <f t="shared" si="207"/>
        <v>#VALUE!</v>
      </c>
      <c r="AB271" s="15" t="str">
        <f t="shared" si="209"/>
        <v/>
      </c>
      <c r="AC271" s="15">
        <v>14</v>
      </c>
      <c r="AE271" s="15">
        <v>264</v>
      </c>
      <c r="AF271" s="15">
        <f t="shared" si="208"/>
        <v>0</v>
      </c>
      <c r="AG271" s="15" t="str">
        <f t="shared" si="182"/>
        <v/>
      </c>
      <c r="AH271" s="15" t="str">
        <f t="shared" si="183"/>
        <v/>
      </c>
    </row>
    <row r="272" spans="12:34" x14ac:dyDescent="0.2">
      <c r="L272" s="25" t="str">
        <f t="shared" si="204"/>
        <v/>
      </c>
      <c r="M272" s="28" t="str">
        <f t="shared" si="205"/>
        <v/>
      </c>
      <c r="N272" s="15">
        <v>15</v>
      </c>
      <c r="O272" s="26" t="e">
        <f t="shared" si="192"/>
        <v>#VALUE!</v>
      </c>
      <c r="P272" s="21" t="str">
        <f t="shared" si="193"/>
        <v/>
      </c>
      <c r="Q272" s="21" t="str">
        <f t="shared" si="194"/>
        <v/>
      </c>
      <c r="R272" s="21" t="str">
        <f t="shared" si="195"/>
        <v/>
      </c>
      <c r="S272" s="21" t="str">
        <f t="shared" si="196"/>
        <v/>
      </c>
      <c r="T272" s="21" t="str">
        <f t="shared" si="197"/>
        <v/>
      </c>
      <c r="U272" s="21" t="str">
        <f t="shared" si="198"/>
        <v/>
      </c>
      <c r="V272" s="21" t="str">
        <f t="shared" si="199"/>
        <v/>
      </c>
      <c r="W272" s="21" t="str">
        <f t="shared" si="200"/>
        <v/>
      </c>
      <c r="X272" s="21" t="str">
        <f t="shared" si="201"/>
        <v/>
      </c>
      <c r="Y272" s="21" t="str">
        <f t="shared" si="202"/>
        <v/>
      </c>
      <c r="Z272" s="27" t="e">
        <f t="shared" si="206"/>
        <v>#VALUE!</v>
      </c>
      <c r="AA272" s="27" t="e">
        <f t="shared" si="207"/>
        <v>#VALUE!</v>
      </c>
      <c r="AB272" s="15" t="str">
        <f t="shared" si="209"/>
        <v/>
      </c>
      <c r="AC272" s="15">
        <v>15</v>
      </c>
      <c r="AE272" s="15">
        <v>265</v>
      </c>
      <c r="AF272" s="15">
        <f t="shared" si="208"/>
        <v>0</v>
      </c>
      <c r="AG272" s="15" t="str">
        <f t="shared" si="182"/>
        <v/>
      </c>
      <c r="AH272" s="15" t="str">
        <f t="shared" si="183"/>
        <v/>
      </c>
    </row>
    <row r="273" spans="12:34" x14ac:dyDescent="0.2">
      <c r="L273" s="25" t="str">
        <f t="shared" si="204"/>
        <v/>
      </c>
      <c r="M273" s="28" t="str">
        <f t="shared" si="205"/>
        <v/>
      </c>
      <c r="N273" s="15">
        <v>16</v>
      </c>
      <c r="O273" s="26" t="e">
        <f t="shared" si="192"/>
        <v>#VALUE!</v>
      </c>
      <c r="P273" s="21" t="str">
        <f t="shared" si="193"/>
        <v/>
      </c>
      <c r="Q273" s="21" t="str">
        <f t="shared" si="194"/>
        <v/>
      </c>
      <c r="R273" s="21" t="str">
        <f t="shared" si="195"/>
        <v/>
      </c>
      <c r="S273" s="21" t="str">
        <f t="shared" si="196"/>
        <v/>
      </c>
      <c r="T273" s="21" t="str">
        <f t="shared" si="197"/>
        <v/>
      </c>
      <c r="U273" s="21" t="str">
        <f t="shared" si="198"/>
        <v/>
      </c>
      <c r="V273" s="21" t="str">
        <f t="shared" si="199"/>
        <v/>
      </c>
      <c r="W273" s="21" t="str">
        <f t="shared" si="200"/>
        <v/>
      </c>
      <c r="X273" s="21" t="str">
        <f t="shared" si="201"/>
        <v/>
      </c>
      <c r="Y273" s="21" t="str">
        <f t="shared" si="202"/>
        <v/>
      </c>
      <c r="Z273" s="27" t="e">
        <f t="shared" si="206"/>
        <v>#VALUE!</v>
      </c>
      <c r="AA273" s="27" t="e">
        <f t="shared" si="207"/>
        <v>#VALUE!</v>
      </c>
      <c r="AB273" s="15" t="str">
        <f t="shared" si="209"/>
        <v/>
      </c>
      <c r="AC273" s="15">
        <v>16</v>
      </c>
      <c r="AE273" s="15">
        <v>266</v>
      </c>
      <c r="AF273" s="15">
        <f t="shared" si="208"/>
        <v>0</v>
      </c>
      <c r="AG273" s="15" t="str">
        <f t="shared" si="182"/>
        <v/>
      </c>
      <c r="AH273" s="15" t="str">
        <f t="shared" si="183"/>
        <v/>
      </c>
    </row>
    <row r="274" spans="12:34" x14ac:dyDescent="0.2">
      <c r="L274" s="25" t="str">
        <f t="shared" si="204"/>
        <v/>
      </c>
      <c r="M274" s="28" t="str">
        <f t="shared" si="205"/>
        <v/>
      </c>
      <c r="N274" s="15">
        <v>17</v>
      </c>
      <c r="O274" s="26" t="e">
        <f t="shared" si="192"/>
        <v>#VALUE!</v>
      </c>
      <c r="P274" s="21" t="str">
        <f t="shared" ref="P274:P286" si="210">IF(M274="x1",O274,"")</f>
        <v/>
      </c>
      <c r="Q274" s="21" t="str">
        <f t="shared" ref="Q274:Q286" si="211">IF(M274="x2",O274,"")</f>
        <v/>
      </c>
      <c r="R274" s="21" t="str">
        <f t="shared" ref="R274:R310" si="212">IF($M274="x3",$O274,"")</f>
        <v/>
      </c>
      <c r="S274" s="21" t="str">
        <f t="shared" ref="S274:S310" si="213">IF($M274="x4",$O274,"")</f>
        <v/>
      </c>
      <c r="T274" s="21" t="str">
        <f t="shared" ref="T274:T310" si="214">IF($M274="x5",$O274,"")</f>
        <v/>
      </c>
      <c r="U274" s="21" t="str">
        <f t="shared" ref="U274:U310" si="215">IF($M274="x6",$O274,"")</f>
        <v/>
      </c>
      <c r="V274" s="21" t="str">
        <f t="shared" ref="V274:V310" si="216">IF($M274="x7",$O274,"")</f>
        <v/>
      </c>
      <c r="W274" s="21" t="str">
        <f t="shared" ref="W274:W310" si="217">IF($M274="x8",$O274,"")</f>
        <v/>
      </c>
      <c r="X274" s="21" t="str">
        <f t="shared" ref="X274:X310" si="218">IF($M274="x9",$O274,"")</f>
        <v/>
      </c>
      <c r="Y274" s="21" t="str">
        <f t="shared" ref="Y274:Y310" si="219">IF($M274="x10",$O274,"")</f>
        <v/>
      </c>
      <c r="Z274" s="27" t="e">
        <f t="shared" si="206"/>
        <v>#VALUE!</v>
      </c>
      <c r="AA274" s="27" t="e">
        <f t="shared" si="207"/>
        <v>#VALUE!</v>
      </c>
      <c r="AB274" s="15" t="str">
        <f t="shared" si="209"/>
        <v/>
      </c>
      <c r="AC274" s="15">
        <v>17</v>
      </c>
      <c r="AE274" s="15">
        <v>267</v>
      </c>
      <c r="AF274" s="15">
        <f t="shared" si="208"/>
        <v>0</v>
      </c>
      <c r="AG274" s="15" t="str">
        <f t="shared" si="182"/>
        <v/>
      </c>
      <c r="AH274" s="15" t="str">
        <f t="shared" si="183"/>
        <v/>
      </c>
    </row>
    <row r="275" spans="12:34" x14ac:dyDescent="0.2">
      <c r="L275" s="25" t="str">
        <f t="shared" ref="L275:L286" si="220">IF(G25&lt;&gt;0,G25,"")</f>
        <v/>
      </c>
      <c r="M275" s="28" t="str">
        <f t="shared" ref="M275:M286" si="221">IF(G25&lt;&gt;0,"x6","")</f>
        <v/>
      </c>
      <c r="N275" s="15">
        <v>18</v>
      </c>
      <c r="O275" s="26" t="e">
        <f t="shared" si="192"/>
        <v>#VALUE!</v>
      </c>
      <c r="P275" s="21" t="str">
        <f t="shared" si="210"/>
        <v/>
      </c>
      <c r="Q275" s="21" t="str">
        <f t="shared" si="211"/>
        <v/>
      </c>
      <c r="R275" s="21" t="str">
        <f t="shared" si="212"/>
        <v/>
      </c>
      <c r="S275" s="21" t="str">
        <f t="shared" si="213"/>
        <v/>
      </c>
      <c r="T275" s="21" t="str">
        <f t="shared" si="214"/>
        <v/>
      </c>
      <c r="U275" s="21" t="str">
        <f t="shared" si="215"/>
        <v/>
      </c>
      <c r="V275" s="21" t="str">
        <f t="shared" si="216"/>
        <v/>
      </c>
      <c r="W275" s="21" t="str">
        <f t="shared" si="217"/>
        <v/>
      </c>
      <c r="X275" s="21" t="str">
        <f t="shared" si="218"/>
        <v/>
      </c>
      <c r="Y275" s="21" t="str">
        <f t="shared" si="219"/>
        <v/>
      </c>
      <c r="Z275" s="27" t="e">
        <f t="shared" si="206"/>
        <v>#VALUE!</v>
      </c>
      <c r="AA275" s="27" t="e">
        <f t="shared" si="207"/>
        <v>#VALUE!</v>
      </c>
      <c r="AB275" s="15" t="str">
        <f t="shared" si="209"/>
        <v/>
      </c>
      <c r="AC275" s="15">
        <v>18</v>
      </c>
      <c r="AE275" s="15">
        <v>268</v>
      </c>
      <c r="AF275" s="15">
        <f t="shared" si="208"/>
        <v>0</v>
      </c>
      <c r="AG275" s="15" t="str">
        <f t="shared" si="182"/>
        <v/>
      </c>
      <c r="AH275" s="15" t="str">
        <f t="shared" si="183"/>
        <v/>
      </c>
    </row>
    <row r="276" spans="12:34" x14ac:dyDescent="0.2">
      <c r="L276" s="25" t="str">
        <f t="shared" si="220"/>
        <v/>
      </c>
      <c r="M276" s="28" t="str">
        <f t="shared" si="221"/>
        <v/>
      </c>
      <c r="N276" s="15">
        <v>19</v>
      </c>
      <c r="O276" s="26" t="e">
        <f t="shared" si="192"/>
        <v>#VALUE!</v>
      </c>
      <c r="P276" s="21" t="str">
        <f t="shared" si="210"/>
        <v/>
      </c>
      <c r="Q276" s="21" t="str">
        <f t="shared" si="211"/>
        <v/>
      </c>
      <c r="R276" s="21" t="str">
        <f t="shared" si="212"/>
        <v/>
      </c>
      <c r="S276" s="21" t="str">
        <f t="shared" si="213"/>
        <v/>
      </c>
      <c r="T276" s="21" t="str">
        <f t="shared" si="214"/>
        <v/>
      </c>
      <c r="U276" s="21" t="str">
        <f t="shared" si="215"/>
        <v/>
      </c>
      <c r="V276" s="21" t="str">
        <f t="shared" si="216"/>
        <v/>
      </c>
      <c r="W276" s="21" t="str">
        <f t="shared" si="217"/>
        <v/>
      </c>
      <c r="X276" s="21" t="str">
        <f t="shared" si="218"/>
        <v/>
      </c>
      <c r="Y276" s="21" t="str">
        <f t="shared" si="219"/>
        <v/>
      </c>
      <c r="Z276" s="27" t="e">
        <f t="shared" si="206"/>
        <v>#VALUE!</v>
      </c>
      <c r="AA276" s="27" t="e">
        <f t="shared" si="207"/>
        <v>#VALUE!</v>
      </c>
      <c r="AB276" s="15" t="str">
        <f t="shared" si="209"/>
        <v/>
      </c>
      <c r="AC276" s="15">
        <v>19</v>
      </c>
      <c r="AE276" s="15">
        <v>269</v>
      </c>
      <c r="AF276" s="15">
        <f t="shared" si="208"/>
        <v>0</v>
      </c>
      <c r="AG276" s="15" t="str">
        <f t="shared" si="182"/>
        <v/>
      </c>
      <c r="AH276" s="15" t="str">
        <f t="shared" si="183"/>
        <v/>
      </c>
    </row>
    <row r="277" spans="12:34" x14ac:dyDescent="0.2">
      <c r="L277" s="25" t="str">
        <f t="shared" si="220"/>
        <v/>
      </c>
      <c r="M277" s="28" t="str">
        <f t="shared" si="221"/>
        <v/>
      </c>
      <c r="N277" s="15">
        <v>20</v>
      </c>
      <c r="O277" s="26" t="e">
        <f t="shared" si="192"/>
        <v>#VALUE!</v>
      </c>
      <c r="P277" s="21" t="str">
        <f t="shared" si="210"/>
        <v/>
      </c>
      <c r="Q277" s="21" t="str">
        <f t="shared" si="211"/>
        <v/>
      </c>
      <c r="R277" s="21" t="str">
        <f t="shared" si="212"/>
        <v/>
      </c>
      <c r="S277" s="21" t="str">
        <f t="shared" si="213"/>
        <v/>
      </c>
      <c r="T277" s="21" t="str">
        <f t="shared" si="214"/>
        <v/>
      </c>
      <c r="U277" s="21" t="str">
        <f t="shared" si="215"/>
        <v/>
      </c>
      <c r="V277" s="21" t="str">
        <f t="shared" si="216"/>
        <v/>
      </c>
      <c r="W277" s="21" t="str">
        <f t="shared" si="217"/>
        <v/>
      </c>
      <c r="X277" s="21" t="str">
        <f t="shared" si="218"/>
        <v/>
      </c>
      <c r="Y277" s="21" t="str">
        <f t="shared" si="219"/>
        <v/>
      </c>
      <c r="Z277" s="27" t="e">
        <f t="shared" si="206"/>
        <v>#VALUE!</v>
      </c>
      <c r="AA277" s="27" t="e">
        <f t="shared" si="207"/>
        <v>#VALUE!</v>
      </c>
      <c r="AB277" s="15" t="str">
        <f t="shared" si="209"/>
        <v/>
      </c>
      <c r="AC277" s="15">
        <v>20</v>
      </c>
      <c r="AE277" s="15">
        <v>270</v>
      </c>
      <c r="AF277" s="15">
        <f t="shared" si="208"/>
        <v>0</v>
      </c>
      <c r="AG277" s="15" t="str">
        <f t="shared" si="182"/>
        <v/>
      </c>
      <c r="AH277" s="15" t="str">
        <f t="shared" si="183"/>
        <v/>
      </c>
    </row>
    <row r="278" spans="12:34" x14ac:dyDescent="0.2">
      <c r="L278" s="25" t="str">
        <f t="shared" si="220"/>
        <v/>
      </c>
      <c r="M278" s="28" t="str">
        <f t="shared" si="221"/>
        <v/>
      </c>
      <c r="N278" s="15">
        <v>21</v>
      </c>
      <c r="O278" s="26" t="e">
        <f t="shared" si="192"/>
        <v>#VALUE!</v>
      </c>
      <c r="P278" s="21" t="str">
        <f t="shared" si="210"/>
        <v/>
      </c>
      <c r="Q278" s="21" t="str">
        <f t="shared" si="211"/>
        <v/>
      </c>
      <c r="R278" s="21" t="str">
        <f t="shared" si="212"/>
        <v/>
      </c>
      <c r="S278" s="21" t="str">
        <f t="shared" si="213"/>
        <v/>
      </c>
      <c r="T278" s="21" t="str">
        <f t="shared" si="214"/>
        <v/>
      </c>
      <c r="U278" s="21" t="str">
        <f t="shared" si="215"/>
        <v/>
      </c>
      <c r="V278" s="21" t="str">
        <f t="shared" si="216"/>
        <v/>
      </c>
      <c r="W278" s="21" t="str">
        <f t="shared" si="217"/>
        <v/>
      </c>
      <c r="X278" s="21" t="str">
        <f t="shared" si="218"/>
        <v/>
      </c>
      <c r="Y278" s="21" t="str">
        <f t="shared" si="219"/>
        <v/>
      </c>
      <c r="Z278" s="27" t="e">
        <f t="shared" si="206"/>
        <v>#VALUE!</v>
      </c>
      <c r="AA278" s="27" t="e">
        <f t="shared" si="207"/>
        <v>#VALUE!</v>
      </c>
      <c r="AB278" s="15" t="str">
        <f t="shared" si="209"/>
        <v/>
      </c>
      <c r="AC278" s="15">
        <v>21</v>
      </c>
      <c r="AE278" s="15">
        <v>271</v>
      </c>
      <c r="AF278" s="15">
        <f t="shared" si="208"/>
        <v>0</v>
      </c>
      <c r="AG278" s="15" t="str">
        <f t="shared" si="182"/>
        <v/>
      </c>
      <c r="AH278" s="15" t="str">
        <f t="shared" si="183"/>
        <v/>
      </c>
    </row>
    <row r="279" spans="12:34" x14ac:dyDescent="0.2">
      <c r="L279" s="25" t="str">
        <f t="shared" si="220"/>
        <v/>
      </c>
      <c r="M279" s="28" t="str">
        <f t="shared" si="221"/>
        <v/>
      </c>
      <c r="N279" s="15">
        <v>22</v>
      </c>
      <c r="O279" s="26" t="e">
        <f t="shared" si="192"/>
        <v>#VALUE!</v>
      </c>
      <c r="P279" s="21" t="str">
        <f t="shared" si="210"/>
        <v/>
      </c>
      <c r="Q279" s="21" t="str">
        <f t="shared" si="211"/>
        <v/>
      </c>
      <c r="R279" s="21" t="str">
        <f t="shared" si="212"/>
        <v/>
      </c>
      <c r="S279" s="21" t="str">
        <f t="shared" si="213"/>
        <v/>
      </c>
      <c r="T279" s="21" t="str">
        <f t="shared" si="214"/>
        <v/>
      </c>
      <c r="U279" s="21" t="str">
        <f t="shared" si="215"/>
        <v/>
      </c>
      <c r="V279" s="21" t="str">
        <f t="shared" si="216"/>
        <v/>
      </c>
      <c r="W279" s="21" t="str">
        <f t="shared" si="217"/>
        <v/>
      </c>
      <c r="X279" s="21" t="str">
        <f t="shared" si="218"/>
        <v/>
      </c>
      <c r="Y279" s="21" t="str">
        <f t="shared" si="219"/>
        <v/>
      </c>
      <c r="Z279" s="27" t="e">
        <f t="shared" si="206"/>
        <v>#VALUE!</v>
      </c>
      <c r="AA279" s="27" t="e">
        <f t="shared" si="207"/>
        <v>#VALUE!</v>
      </c>
      <c r="AB279" s="15" t="str">
        <f t="shared" si="209"/>
        <v/>
      </c>
      <c r="AC279" s="15">
        <v>22</v>
      </c>
      <c r="AE279" s="15">
        <v>272</v>
      </c>
      <c r="AF279" s="15">
        <f t="shared" si="208"/>
        <v>0</v>
      </c>
      <c r="AG279" s="15" t="str">
        <f t="shared" si="182"/>
        <v/>
      </c>
      <c r="AH279" s="15" t="str">
        <f t="shared" si="183"/>
        <v/>
      </c>
    </row>
    <row r="280" spans="12:34" x14ac:dyDescent="0.2">
      <c r="L280" s="25" t="str">
        <f t="shared" si="220"/>
        <v/>
      </c>
      <c r="M280" s="28" t="str">
        <f t="shared" si="221"/>
        <v/>
      </c>
      <c r="N280" s="15">
        <v>23</v>
      </c>
      <c r="O280" s="26" t="e">
        <f t="shared" si="192"/>
        <v>#VALUE!</v>
      </c>
      <c r="P280" s="21" t="str">
        <f t="shared" si="210"/>
        <v/>
      </c>
      <c r="Q280" s="21" t="str">
        <f t="shared" si="211"/>
        <v/>
      </c>
      <c r="R280" s="21" t="str">
        <f t="shared" si="212"/>
        <v/>
      </c>
      <c r="S280" s="21" t="str">
        <f t="shared" si="213"/>
        <v/>
      </c>
      <c r="T280" s="21" t="str">
        <f t="shared" si="214"/>
        <v/>
      </c>
      <c r="U280" s="21" t="str">
        <f t="shared" si="215"/>
        <v/>
      </c>
      <c r="V280" s="21" t="str">
        <f t="shared" si="216"/>
        <v/>
      </c>
      <c r="W280" s="21" t="str">
        <f t="shared" si="217"/>
        <v/>
      </c>
      <c r="X280" s="21" t="str">
        <f t="shared" si="218"/>
        <v/>
      </c>
      <c r="Y280" s="21" t="str">
        <f t="shared" si="219"/>
        <v/>
      </c>
      <c r="Z280" s="27" t="e">
        <f t="shared" si="206"/>
        <v>#VALUE!</v>
      </c>
      <c r="AA280" s="27" t="e">
        <f t="shared" si="207"/>
        <v>#VALUE!</v>
      </c>
      <c r="AB280" s="15" t="str">
        <f t="shared" si="209"/>
        <v/>
      </c>
      <c r="AC280" s="15">
        <v>23</v>
      </c>
      <c r="AE280" s="15">
        <v>273</v>
      </c>
      <c r="AF280" s="15">
        <f t="shared" si="208"/>
        <v>0</v>
      </c>
      <c r="AG280" s="15" t="str">
        <f t="shared" si="182"/>
        <v/>
      </c>
      <c r="AH280" s="15" t="str">
        <f t="shared" si="183"/>
        <v/>
      </c>
    </row>
    <row r="281" spans="12:34" x14ac:dyDescent="0.2">
      <c r="L281" s="25" t="str">
        <f t="shared" si="220"/>
        <v/>
      </c>
      <c r="M281" s="28" t="str">
        <f t="shared" si="221"/>
        <v/>
      </c>
      <c r="N281" s="15">
        <v>24</v>
      </c>
      <c r="O281" s="26" t="e">
        <f t="shared" si="192"/>
        <v>#VALUE!</v>
      </c>
      <c r="P281" s="21" t="str">
        <f t="shared" si="210"/>
        <v/>
      </c>
      <c r="Q281" s="21" t="str">
        <f t="shared" si="211"/>
        <v/>
      </c>
      <c r="R281" s="21" t="str">
        <f t="shared" si="212"/>
        <v/>
      </c>
      <c r="S281" s="21" t="str">
        <f t="shared" si="213"/>
        <v/>
      </c>
      <c r="T281" s="21" t="str">
        <f t="shared" si="214"/>
        <v/>
      </c>
      <c r="U281" s="21" t="str">
        <f t="shared" si="215"/>
        <v/>
      </c>
      <c r="V281" s="21" t="str">
        <f t="shared" si="216"/>
        <v/>
      </c>
      <c r="W281" s="21" t="str">
        <f t="shared" si="217"/>
        <v/>
      </c>
      <c r="X281" s="21" t="str">
        <f t="shared" si="218"/>
        <v/>
      </c>
      <c r="Y281" s="21" t="str">
        <f t="shared" si="219"/>
        <v/>
      </c>
      <c r="Z281" s="27" t="e">
        <f t="shared" si="206"/>
        <v>#VALUE!</v>
      </c>
      <c r="AA281" s="27" t="e">
        <f t="shared" si="207"/>
        <v>#VALUE!</v>
      </c>
      <c r="AB281" s="15" t="str">
        <f t="shared" si="209"/>
        <v/>
      </c>
      <c r="AC281" s="15">
        <v>24</v>
      </c>
      <c r="AE281" s="15">
        <v>274</v>
      </c>
      <c r="AF281" s="15">
        <f t="shared" si="208"/>
        <v>0</v>
      </c>
      <c r="AG281" s="15" t="str">
        <f t="shared" si="182"/>
        <v/>
      </c>
      <c r="AH281" s="15" t="str">
        <f t="shared" si="183"/>
        <v/>
      </c>
    </row>
    <row r="282" spans="12:34" x14ac:dyDescent="0.2">
      <c r="L282" s="25" t="str">
        <f t="shared" si="220"/>
        <v/>
      </c>
      <c r="M282" s="28" t="str">
        <f t="shared" si="221"/>
        <v/>
      </c>
      <c r="N282" s="15">
        <v>25</v>
      </c>
      <c r="O282" s="26" t="e">
        <f t="shared" si="192"/>
        <v>#VALUE!</v>
      </c>
      <c r="P282" s="21" t="str">
        <f t="shared" si="210"/>
        <v/>
      </c>
      <c r="Q282" s="21" t="str">
        <f t="shared" si="211"/>
        <v/>
      </c>
      <c r="R282" s="21" t="str">
        <f t="shared" si="212"/>
        <v/>
      </c>
      <c r="S282" s="21" t="str">
        <f t="shared" si="213"/>
        <v/>
      </c>
      <c r="T282" s="21" t="str">
        <f t="shared" si="214"/>
        <v/>
      </c>
      <c r="U282" s="21" t="str">
        <f t="shared" si="215"/>
        <v/>
      </c>
      <c r="V282" s="21" t="str">
        <f t="shared" si="216"/>
        <v/>
      </c>
      <c r="W282" s="21" t="str">
        <f t="shared" si="217"/>
        <v/>
      </c>
      <c r="X282" s="21" t="str">
        <f t="shared" si="218"/>
        <v/>
      </c>
      <c r="Y282" s="21" t="str">
        <f t="shared" si="219"/>
        <v/>
      </c>
      <c r="Z282" s="27" t="e">
        <f t="shared" si="206"/>
        <v>#VALUE!</v>
      </c>
      <c r="AA282" s="27" t="e">
        <f t="shared" si="207"/>
        <v>#VALUE!</v>
      </c>
      <c r="AB282" s="15" t="str">
        <f t="shared" si="209"/>
        <v/>
      </c>
      <c r="AC282" s="15">
        <v>25</v>
      </c>
      <c r="AE282" s="15">
        <v>275</v>
      </c>
      <c r="AF282" s="15">
        <f t="shared" si="208"/>
        <v>0</v>
      </c>
      <c r="AG282" s="15" t="str">
        <f t="shared" si="182"/>
        <v/>
      </c>
      <c r="AH282" s="15" t="str">
        <f t="shared" si="183"/>
        <v/>
      </c>
    </row>
    <row r="283" spans="12:34" x14ac:dyDescent="0.2">
      <c r="L283" s="25" t="str">
        <f t="shared" si="220"/>
        <v/>
      </c>
      <c r="M283" s="28" t="str">
        <f t="shared" si="221"/>
        <v/>
      </c>
      <c r="N283" s="15">
        <v>26</v>
      </c>
      <c r="O283" s="26" t="e">
        <f t="shared" si="192"/>
        <v>#VALUE!</v>
      </c>
      <c r="P283" s="21" t="str">
        <f t="shared" si="210"/>
        <v/>
      </c>
      <c r="Q283" s="21" t="str">
        <f t="shared" si="211"/>
        <v/>
      </c>
      <c r="R283" s="21" t="str">
        <f t="shared" si="212"/>
        <v/>
      </c>
      <c r="S283" s="21" t="str">
        <f t="shared" si="213"/>
        <v/>
      </c>
      <c r="T283" s="21" t="str">
        <f t="shared" si="214"/>
        <v/>
      </c>
      <c r="U283" s="21" t="str">
        <f t="shared" si="215"/>
        <v/>
      </c>
      <c r="V283" s="21" t="str">
        <f t="shared" si="216"/>
        <v/>
      </c>
      <c r="W283" s="21" t="str">
        <f t="shared" si="217"/>
        <v/>
      </c>
      <c r="X283" s="21" t="str">
        <f t="shared" si="218"/>
        <v/>
      </c>
      <c r="Y283" s="21" t="str">
        <f t="shared" si="219"/>
        <v/>
      </c>
      <c r="Z283" s="27" t="e">
        <f t="shared" si="206"/>
        <v>#VALUE!</v>
      </c>
      <c r="AA283" s="27" t="e">
        <f t="shared" si="207"/>
        <v>#VALUE!</v>
      </c>
      <c r="AB283" s="15" t="str">
        <f t="shared" si="209"/>
        <v/>
      </c>
      <c r="AC283" s="15">
        <v>26</v>
      </c>
      <c r="AE283" s="15">
        <v>276</v>
      </c>
      <c r="AF283" s="15">
        <f t="shared" si="208"/>
        <v>0</v>
      </c>
      <c r="AG283" s="15" t="str">
        <f t="shared" si="182"/>
        <v/>
      </c>
      <c r="AH283" s="15" t="str">
        <f t="shared" si="183"/>
        <v/>
      </c>
    </row>
    <row r="284" spans="12:34" x14ac:dyDescent="0.2">
      <c r="L284" s="25" t="str">
        <f t="shared" si="220"/>
        <v/>
      </c>
      <c r="M284" s="28" t="str">
        <f t="shared" si="221"/>
        <v/>
      </c>
      <c r="N284" s="15">
        <v>27</v>
      </c>
      <c r="O284" s="26" t="e">
        <f t="shared" si="192"/>
        <v>#VALUE!</v>
      </c>
      <c r="P284" s="21" t="str">
        <f t="shared" si="210"/>
        <v/>
      </c>
      <c r="Q284" s="21" t="str">
        <f t="shared" si="211"/>
        <v/>
      </c>
      <c r="R284" s="21" t="str">
        <f t="shared" si="212"/>
        <v/>
      </c>
      <c r="S284" s="21" t="str">
        <f t="shared" si="213"/>
        <v/>
      </c>
      <c r="T284" s="21" t="str">
        <f t="shared" si="214"/>
        <v/>
      </c>
      <c r="U284" s="21" t="str">
        <f t="shared" si="215"/>
        <v/>
      </c>
      <c r="V284" s="21" t="str">
        <f t="shared" si="216"/>
        <v/>
      </c>
      <c r="W284" s="21" t="str">
        <f t="shared" si="217"/>
        <v/>
      </c>
      <c r="X284" s="21" t="str">
        <f t="shared" si="218"/>
        <v/>
      </c>
      <c r="Y284" s="21" t="str">
        <f t="shared" si="219"/>
        <v/>
      </c>
      <c r="Z284" s="27" t="e">
        <f t="shared" si="206"/>
        <v>#VALUE!</v>
      </c>
      <c r="AA284" s="27" t="e">
        <f t="shared" si="207"/>
        <v>#VALUE!</v>
      </c>
      <c r="AB284" s="15" t="str">
        <f t="shared" si="209"/>
        <v/>
      </c>
      <c r="AC284" s="15">
        <v>27</v>
      </c>
      <c r="AE284" s="15">
        <v>277</v>
      </c>
      <c r="AF284" s="15">
        <f t="shared" si="208"/>
        <v>0</v>
      </c>
      <c r="AG284" s="15" t="str">
        <f t="shared" si="182"/>
        <v/>
      </c>
      <c r="AH284" s="15" t="str">
        <f t="shared" si="183"/>
        <v/>
      </c>
    </row>
    <row r="285" spans="12:34" x14ac:dyDescent="0.2">
      <c r="L285" s="25" t="str">
        <f t="shared" si="220"/>
        <v/>
      </c>
      <c r="M285" s="28" t="str">
        <f t="shared" si="221"/>
        <v/>
      </c>
      <c r="N285" s="15">
        <v>28</v>
      </c>
      <c r="O285" s="26" t="e">
        <f t="shared" si="192"/>
        <v>#VALUE!</v>
      </c>
      <c r="P285" s="21" t="str">
        <f t="shared" si="210"/>
        <v/>
      </c>
      <c r="Q285" s="21" t="str">
        <f t="shared" si="211"/>
        <v/>
      </c>
      <c r="R285" s="21" t="str">
        <f t="shared" si="212"/>
        <v/>
      </c>
      <c r="S285" s="21" t="str">
        <f t="shared" si="213"/>
        <v/>
      </c>
      <c r="T285" s="21" t="str">
        <f t="shared" si="214"/>
        <v/>
      </c>
      <c r="U285" s="21" t="str">
        <f t="shared" si="215"/>
        <v/>
      </c>
      <c r="V285" s="21" t="str">
        <f t="shared" si="216"/>
        <v/>
      </c>
      <c r="W285" s="21" t="str">
        <f t="shared" si="217"/>
        <v/>
      </c>
      <c r="X285" s="21" t="str">
        <f t="shared" si="218"/>
        <v/>
      </c>
      <c r="Y285" s="21" t="str">
        <f t="shared" si="219"/>
        <v/>
      </c>
      <c r="Z285" s="27" t="e">
        <f t="shared" si="206"/>
        <v>#VALUE!</v>
      </c>
      <c r="AA285" s="27" t="e">
        <f t="shared" si="207"/>
        <v>#VALUE!</v>
      </c>
      <c r="AB285" s="15" t="str">
        <f t="shared" si="209"/>
        <v/>
      </c>
      <c r="AC285" s="15">
        <v>28</v>
      </c>
      <c r="AE285" s="15">
        <v>278</v>
      </c>
      <c r="AF285" s="15">
        <f t="shared" si="208"/>
        <v>0</v>
      </c>
      <c r="AG285" s="15" t="str">
        <f t="shared" si="182"/>
        <v/>
      </c>
      <c r="AH285" s="15" t="str">
        <f t="shared" si="183"/>
        <v/>
      </c>
    </row>
    <row r="286" spans="12:34" x14ac:dyDescent="0.2">
      <c r="L286" s="25" t="str">
        <f t="shared" si="220"/>
        <v/>
      </c>
      <c r="M286" s="28" t="str">
        <f t="shared" si="221"/>
        <v/>
      </c>
      <c r="N286" s="15">
        <v>29</v>
      </c>
      <c r="O286" s="26" t="e">
        <f t="shared" si="192"/>
        <v>#VALUE!</v>
      </c>
      <c r="P286" s="21" t="str">
        <f t="shared" si="210"/>
        <v/>
      </c>
      <c r="Q286" s="21" t="str">
        <f t="shared" si="211"/>
        <v/>
      </c>
      <c r="R286" s="21" t="str">
        <f t="shared" si="212"/>
        <v/>
      </c>
      <c r="S286" s="21" t="str">
        <f t="shared" si="213"/>
        <v/>
      </c>
      <c r="T286" s="21" t="str">
        <f t="shared" si="214"/>
        <v/>
      </c>
      <c r="U286" s="21" t="str">
        <f t="shared" si="215"/>
        <v/>
      </c>
      <c r="V286" s="21" t="str">
        <f t="shared" si="216"/>
        <v/>
      </c>
      <c r="W286" s="21" t="str">
        <f t="shared" si="217"/>
        <v/>
      </c>
      <c r="X286" s="21" t="str">
        <f t="shared" si="218"/>
        <v/>
      </c>
      <c r="Y286" s="21" t="str">
        <f t="shared" si="219"/>
        <v/>
      </c>
      <c r="Z286" s="27" t="e">
        <f t="shared" si="206"/>
        <v>#VALUE!</v>
      </c>
      <c r="AA286" s="27" t="e">
        <f t="shared" si="207"/>
        <v>#VALUE!</v>
      </c>
      <c r="AB286" s="15" t="str">
        <f>IF(M286=0,"",M286)</f>
        <v/>
      </c>
      <c r="AC286" s="15">
        <v>29</v>
      </c>
      <c r="AE286" s="15">
        <v>279</v>
      </c>
      <c r="AF286" s="15">
        <f t="shared" si="208"/>
        <v>0</v>
      </c>
      <c r="AG286" s="15" t="str">
        <f t="shared" si="182"/>
        <v/>
      </c>
      <c r="AH286" s="15" t="str">
        <f t="shared" si="183"/>
        <v/>
      </c>
    </row>
    <row r="287" spans="12:34" x14ac:dyDescent="0.2">
      <c r="L287" s="25" t="str">
        <f t="shared" ref="L287:L307" si="222">IF(G37&lt;&gt;0,G37,"")</f>
        <v/>
      </c>
      <c r="M287" s="28" t="str">
        <f t="shared" ref="M287:M307" si="223">IF(G37&lt;&gt;0,"x6","")</f>
        <v/>
      </c>
      <c r="N287" s="15">
        <v>30</v>
      </c>
      <c r="O287" s="26" t="e">
        <f t="shared" ref="O287:O307" si="224">Z287+(AA287-1)/2</f>
        <v>#VALUE!</v>
      </c>
      <c r="P287" s="21" t="str">
        <f t="shared" ref="P287:P307" si="225">IF(M287="x1",O287,"")</f>
        <v/>
      </c>
      <c r="Q287" s="21" t="str">
        <f t="shared" ref="Q287:Q307" si="226">IF(M287="x2",O287,"")</f>
        <v/>
      </c>
      <c r="R287" s="21" t="str">
        <f t="shared" si="212"/>
        <v/>
      </c>
      <c r="S287" s="21" t="str">
        <f t="shared" si="213"/>
        <v/>
      </c>
      <c r="T287" s="21" t="str">
        <f t="shared" si="214"/>
        <v/>
      </c>
      <c r="U287" s="21" t="str">
        <f t="shared" si="215"/>
        <v/>
      </c>
      <c r="V287" s="21" t="str">
        <f t="shared" si="216"/>
        <v/>
      </c>
      <c r="W287" s="21" t="str">
        <f t="shared" si="217"/>
        <v/>
      </c>
      <c r="X287" s="21" t="str">
        <f t="shared" si="218"/>
        <v/>
      </c>
      <c r="Y287" s="21" t="str">
        <f t="shared" si="219"/>
        <v/>
      </c>
      <c r="Z287" s="27" t="e">
        <f t="shared" si="206"/>
        <v>#VALUE!</v>
      </c>
      <c r="AA287" s="27" t="e">
        <f t="shared" si="207"/>
        <v>#VALUE!</v>
      </c>
      <c r="AB287" s="15" t="str">
        <f t="shared" ref="AB287:AB307" si="227">IF(M287=0,"",M287)</f>
        <v/>
      </c>
      <c r="AC287" s="15">
        <v>30</v>
      </c>
      <c r="AE287" s="15">
        <v>280</v>
      </c>
      <c r="AF287" s="15">
        <f t="shared" si="208"/>
        <v>0</v>
      </c>
      <c r="AG287" s="15" t="str">
        <f t="shared" si="182"/>
        <v/>
      </c>
      <c r="AH287" s="15" t="str">
        <f t="shared" si="183"/>
        <v/>
      </c>
    </row>
    <row r="288" spans="12:34" x14ac:dyDescent="0.2">
      <c r="L288" s="25" t="str">
        <f t="shared" si="222"/>
        <v/>
      </c>
      <c r="M288" s="28" t="str">
        <f t="shared" si="223"/>
        <v/>
      </c>
      <c r="N288" s="15">
        <v>31</v>
      </c>
      <c r="O288" s="26" t="e">
        <f t="shared" si="224"/>
        <v>#VALUE!</v>
      </c>
      <c r="P288" s="21" t="str">
        <f t="shared" si="225"/>
        <v/>
      </c>
      <c r="Q288" s="21" t="str">
        <f t="shared" si="226"/>
        <v/>
      </c>
      <c r="R288" s="21" t="str">
        <f t="shared" si="212"/>
        <v/>
      </c>
      <c r="S288" s="21" t="str">
        <f t="shared" si="213"/>
        <v/>
      </c>
      <c r="T288" s="21" t="str">
        <f t="shared" si="214"/>
        <v/>
      </c>
      <c r="U288" s="21" t="str">
        <f t="shared" si="215"/>
        <v/>
      </c>
      <c r="V288" s="21" t="str">
        <f t="shared" si="216"/>
        <v/>
      </c>
      <c r="W288" s="21" t="str">
        <f t="shared" si="217"/>
        <v/>
      </c>
      <c r="X288" s="21" t="str">
        <f t="shared" si="218"/>
        <v/>
      </c>
      <c r="Y288" s="21" t="str">
        <f t="shared" si="219"/>
        <v/>
      </c>
      <c r="Z288" s="27" t="e">
        <f t="shared" si="206"/>
        <v>#VALUE!</v>
      </c>
      <c r="AA288" s="27" t="e">
        <f t="shared" si="207"/>
        <v>#VALUE!</v>
      </c>
      <c r="AB288" s="15" t="str">
        <f t="shared" si="227"/>
        <v/>
      </c>
      <c r="AC288" s="15">
        <v>31</v>
      </c>
      <c r="AE288" s="15">
        <v>281</v>
      </c>
      <c r="AF288" s="15">
        <f t="shared" si="208"/>
        <v>0</v>
      </c>
      <c r="AG288" s="15" t="str">
        <f t="shared" si="182"/>
        <v/>
      </c>
      <c r="AH288" s="15" t="str">
        <f t="shared" si="183"/>
        <v/>
      </c>
    </row>
    <row r="289" spans="12:34" x14ac:dyDescent="0.2">
      <c r="L289" s="25" t="str">
        <f t="shared" si="222"/>
        <v/>
      </c>
      <c r="M289" s="28" t="str">
        <f t="shared" si="223"/>
        <v/>
      </c>
      <c r="N289" s="15">
        <v>32</v>
      </c>
      <c r="O289" s="26" t="e">
        <f t="shared" si="224"/>
        <v>#VALUE!</v>
      </c>
      <c r="P289" s="21" t="str">
        <f t="shared" si="225"/>
        <v/>
      </c>
      <c r="Q289" s="21" t="str">
        <f t="shared" si="226"/>
        <v/>
      </c>
      <c r="R289" s="21" t="str">
        <f t="shared" si="212"/>
        <v/>
      </c>
      <c r="S289" s="21" t="str">
        <f t="shared" si="213"/>
        <v/>
      </c>
      <c r="T289" s="21" t="str">
        <f t="shared" si="214"/>
        <v/>
      </c>
      <c r="U289" s="21" t="str">
        <f t="shared" si="215"/>
        <v/>
      </c>
      <c r="V289" s="21" t="str">
        <f t="shared" si="216"/>
        <v/>
      </c>
      <c r="W289" s="21" t="str">
        <f t="shared" si="217"/>
        <v/>
      </c>
      <c r="X289" s="21" t="str">
        <f t="shared" si="218"/>
        <v/>
      </c>
      <c r="Y289" s="21" t="str">
        <f t="shared" si="219"/>
        <v/>
      </c>
      <c r="Z289" s="27" t="e">
        <f t="shared" si="206"/>
        <v>#VALUE!</v>
      </c>
      <c r="AA289" s="27" t="e">
        <f t="shared" si="207"/>
        <v>#VALUE!</v>
      </c>
      <c r="AB289" s="15" t="str">
        <f t="shared" si="227"/>
        <v/>
      </c>
      <c r="AC289" s="15">
        <v>32</v>
      </c>
      <c r="AE289" s="15">
        <v>282</v>
      </c>
      <c r="AF289" s="15">
        <f t="shared" si="208"/>
        <v>0</v>
      </c>
      <c r="AG289" s="15" t="str">
        <f t="shared" si="182"/>
        <v/>
      </c>
      <c r="AH289" s="15" t="str">
        <f t="shared" si="183"/>
        <v/>
      </c>
    </row>
    <row r="290" spans="12:34" x14ac:dyDescent="0.2">
      <c r="L290" s="25" t="str">
        <f t="shared" si="222"/>
        <v/>
      </c>
      <c r="M290" s="28" t="str">
        <f t="shared" si="223"/>
        <v/>
      </c>
      <c r="N290" s="15">
        <v>33</v>
      </c>
      <c r="O290" s="26" t="e">
        <f t="shared" si="224"/>
        <v>#VALUE!</v>
      </c>
      <c r="P290" s="21" t="str">
        <f t="shared" si="225"/>
        <v/>
      </c>
      <c r="Q290" s="21" t="str">
        <f t="shared" si="226"/>
        <v/>
      </c>
      <c r="R290" s="21" t="str">
        <f t="shared" si="212"/>
        <v/>
      </c>
      <c r="S290" s="21" t="str">
        <f t="shared" si="213"/>
        <v/>
      </c>
      <c r="T290" s="21" t="str">
        <f t="shared" si="214"/>
        <v/>
      </c>
      <c r="U290" s="21" t="str">
        <f t="shared" si="215"/>
        <v/>
      </c>
      <c r="V290" s="21" t="str">
        <f t="shared" si="216"/>
        <v/>
      </c>
      <c r="W290" s="21" t="str">
        <f t="shared" si="217"/>
        <v/>
      </c>
      <c r="X290" s="21" t="str">
        <f t="shared" si="218"/>
        <v/>
      </c>
      <c r="Y290" s="21" t="str">
        <f t="shared" si="219"/>
        <v/>
      </c>
      <c r="Z290" s="27" t="e">
        <f t="shared" si="206"/>
        <v>#VALUE!</v>
      </c>
      <c r="AA290" s="27" t="e">
        <f t="shared" si="207"/>
        <v>#VALUE!</v>
      </c>
      <c r="AB290" s="15" t="str">
        <f t="shared" si="227"/>
        <v/>
      </c>
      <c r="AC290" s="15">
        <v>33</v>
      </c>
      <c r="AE290" s="15">
        <v>283</v>
      </c>
      <c r="AF290" s="15">
        <f t="shared" si="208"/>
        <v>0</v>
      </c>
      <c r="AG290" s="15" t="str">
        <f t="shared" si="182"/>
        <v/>
      </c>
      <c r="AH290" s="15" t="str">
        <f t="shared" si="183"/>
        <v/>
      </c>
    </row>
    <row r="291" spans="12:34" x14ac:dyDescent="0.2">
      <c r="L291" s="25" t="str">
        <f t="shared" si="222"/>
        <v/>
      </c>
      <c r="M291" s="28" t="str">
        <f t="shared" si="223"/>
        <v/>
      </c>
      <c r="N291" s="15">
        <v>34</v>
      </c>
      <c r="O291" s="26" t="e">
        <f t="shared" si="224"/>
        <v>#VALUE!</v>
      </c>
      <c r="P291" s="21" t="str">
        <f t="shared" si="225"/>
        <v/>
      </c>
      <c r="Q291" s="21" t="str">
        <f t="shared" si="226"/>
        <v/>
      </c>
      <c r="R291" s="21" t="str">
        <f t="shared" si="212"/>
        <v/>
      </c>
      <c r="S291" s="21" t="str">
        <f t="shared" si="213"/>
        <v/>
      </c>
      <c r="T291" s="21" t="str">
        <f t="shared" si="214"/>
        <v/>
      </c>
      <c r="U291" s="21" t="str">
        <f t="shared" si="215"/>
        <v/>
      </c>
      <c r="V291" s="21" t="str">
        <f t="shared" si="216"/>
        <v/>
      </c>
      <c r="W291" s="21" t="str">
        <f t="shared" si="217"/>
        <v/>
      </c>
      <c r="X291" s="21" t="str">
        <f t="shared" si="218"/>
        <v/>
      </c>
      <c r="Y291" s="21" t="str">
        <f t="shared" si="219"/>
        <v/>
      </c>
      <c r="Z291" s="27" t="e">
        <f t="shared" si="206"/>
        <v>#VALUE!</v>
      </c>
      <c r="AA291" s="27" t="e">
        <f t="shared" si="207"/>
        <v>#VALUE!</v>
      </c>
      <c r="AB291" s="15" t="str">
        <f t="shared" si="227"/>
        <v/>
      </c>
      <c r="AC291" s="15">
        <v>34</v>
      </c>
      <c r="AE291" s="15">
        <v>284</v>
      </c>
      <c r="AF291" s="15">
        <f t="shared" si="208"/>
        <v>0</v>
      </c>
      <c r="AG291" s="15" t="str">
        <f t="shared" si="182"/>
        <v/>
      </c>
      <c r="AH291" s="15" t="str">
        <f t="shared" si="183"/>
        <v/>
      </c>
    </row>
    <row r="292" spans="12:34" x14ac:dyDescent="0.2">
      <c r="L292" s="25" t="str">
        <f t="shared" si="222"/>
        <v/>
      </c>
      <c r="M292" s="28" t="str">
        <f t="shared" si="223"/>
        <v/>
      </c>
      <c r="N292" s="15">
        <v>35</v>
      </c>
      <c r="O292" s="26" t="e">
        <f t="shared" si="224"/>
        <v>#VALUE!</v>
      </c>
      <c r="P292" s="21" t="str">
        <f t="shared" si="225"/>
        <v/>
      </c>
      <c r="Q292" s="21" t="str">
        <f t="shared" si="226"/>
        <v/>
      </c>
      <c r="R292" s="21" t="str">
        <f t="shared" si="212"/>
        <v/>
      </c>
      <c r="S292" s="21" t="str">
        <f t="shared" si="213"/>
        <v/>
      </c>
      <c r="T292" s="21" t="str">
        <f t="shared" si="214"/>
        <v/>
      </c>
      <c r="U292" s="21" t="str">
        <f t="shared" si="215"/>
        <v/>
      </c>
      <c r="V292" s="21" t="str">
        <f t="shared" si="216"/>
        <v/>
      </c>
      <c r="W292" s="21" t="str">
        <f t="shared" si="217"/>
        <v/>
      </c>
      <c r="X292" s="21" t="str">
        <f t="shared" si="218"/>
        <v/>
      </c>
      <c r="Y292" s="21" t="str">
        <f t="shared" si="219"/>
        <v/>
      </c>
      <c r="Z292" s="27" t="e">
        <f t="shared" si="206"/>
        <v>#VALUE!</v>
      </c>
      <c r="AA292" s="27" t="e">
        <f t="shared" si="207"/>
        <v>#VALUE!</v>
      </c>
      <c r="AB292" s="15" t="str">
        <f t="shared" si="227"/>
        <v/>
      </c>
      <c r="AC292" s="15">
        <v>35</v>
      </c>
      <c r="AE292" s="15">
        <v>285</v>
      </c>
      <c r="AF292" s="15">
        <f t="shared" si="208"/>
        <v>0</v>
      </c>
      <c r="AG292" s="15" t="str">
        <f t="shared" si="182"/>
        <v/>
      </c>
      <c r="AH292" s="15" t="str">
        <f t="shared" si="183"/>
        <v/>
      </c>
    </row>
    <row r="293" spans="12:34" x14ac:dyDescent="0.2">
      <c r="L293" s="25" t="str">
        <f t="shared" si="222"/>
        <v/>
      </c>
      <c r="M293" s="28" t="str">
        <f t="shared" si="223"/>
        <v/>
      </c>
      <c r="N293" s="15">
        <v>36</v>
      </c>
      <c r="O293" s="26" t="e">
        <f t="shared" si="224"/>
        <v>#VALUE!</v>
      </c>
      <c r="P293" s="21" t="str">
        <f t="shared" si="225"/>
        <v/>
      </c>
      <c r="Q293" s="21" t="str">
        <f t="shared" si="226"/>
        <v/>
      </c>
      <c r="R293" s="21" t="str">
        <f t="shared" si="212"/>
        <v/>
      </c>
      <c r="S293" s="21" t="str">
        <f t="shared" si="213"/>
        <v/>
      </c>
      <c r="T293" s="21" t="str">
        <f t="shared" si="214"/>
        <v/>
      </c>
      <c r="U293" s="21" t="str">
        <f t="shared" si="215"/>
        <v/>
      </c>
      <c r="V293" s="21" t="str">
        <f t="shared" si="216"/>
        <v/>
      </c>
      <c r="W293" s="21" t="str">
        <f t="shared" si="217"/>
        <v/>
      </c>
      <c r="X293" s="21" t="str">
        <f t="shared" si="218"/>
        <v/>
      </c>
      <c r="Y293" s="21" t="str">
        <f t="shared" si="219"/>
        <v/>
      </c>
      <c r="Z293" s="27" t="e">
        <f t="shared" si="206"/>
        <v>#VALUE!</v>
      </c>
      <c r="AA293" s="27" t="e">
        <f t="shared" si="207"/>
        <v>#VALUE!</v>
      </c>
      <c r="AB293" s="15" t="str">
        <f t="shared" si="227"/>
        <v/>
      </c>
      <c r="AC293" s="15">
        <v>36</v>
      </c>
      <c r="AE293" s="15">
        <v>286</v>
      </c>
      <c r="AF293" s="15">
        <f t="shared" si="208"/>
        <v>0</v>
      </c>
      <c r="AG293" s="15" t="str">
        <f t="shared" si="182"/>
        <v/>
      </c>
      <c r="AH293" s="15" t="str">
        <f t="shared" si="183"/>
        <v/>
      </c>
    </row>
    <row r="294" spans="12:34" x14ac:dyDescent="0.2">
      <c r="L294" s="25" t="str">
        <f t="shared" si="222"/>
        <v/>
      </c>
      <c r="M294" s="28" t="str">
        <f t="shared" si="223"/>
        <v/>
      </c>
      <c r="N294" s="15">
        <v>37</v>
      </c>
      <c r="O294" s="26" t="e">
        <f t="shared" si="224"/>
        <v>#VALUE!</v>
      </c>
      <c r="P294" s="21" t="str">
        <f t="shared" si="225"/>
        <v/>
      </c>
      <c r="Q294" s="21" t="str">
        <f t="shared" si="226"/>
        <v/>
      </c>
      <c r="R294" s="21" t="str">
        <f t="shared" si="212"/>
        <v/>
      </c>
      <c r="S294" s="21" t="str">
        <f t="shared" si="213"/>
        <v/>
      </c>
      <c r="T294" s="21" t="str">
        <f t="shared" si="214"/>
        <v/>
      </c>
      <c r="U294" s="21" t="str">
        <f t="shared" si="215"/>
        <v/>
      </c>
      <c r="V294" s="21" t="str">
        <f t="shared" si="216"/>
        <v/>
      </c>
      <c r="W294" s="21" t="str">
        <f t="shared" si="217"/>
        <v/>
      </c>
      <c r="X294" s="21" t="str">
        <f t="shared" si="218"/>
        <v/>
      </c>
      <c r="Y294" s="21" t="str">
        <f t="shared" si="219"/>
        <v/>
      </c>
      <c r="Z294" s="27" t="e">
        <f t="shared" si="206"/>
        <v>#VALUE!</v>
      </c>
      <c r="AA294" s="27" t="e">
        <f t="shared" si="207"/>
        <v>#VALUE!</v>
      </c>
      <c r="AB294" s="15" t="str">
        <f t="shared" si="227"/>
        <v/>
      </c>
      <c r="AC294" s="15">
        <v>37</v>
      </c>
      <c r="AE294" s="15">
        <v>287</v>
      </c>
      <c r="AF294" s="15">
        <f t="shared" si="208"/>
        <v>0</v>
      </c>
      <c r="AG294" s="15" t="str">
        <f t="shared" si="182"/>
        <v/>
      </c>
      <c r="AH294" s="15" t="str">
        <f t="shared" si="183"/>
        <v/>
      </c>
    </row>
    <row r="295" spans="12:34" x14ac:dyDescent="0.2">
      <c r="L295" s="25" t="str">
        <f t="shared" si="222"/>
        <v/>
      </c>
      <c r="M295" s="28" t="str">
        <f t="shared" si="223"/>
        <v/>
      </c>
      <c r="N295" s="15">
        <v>38</v>
      </c>
      <c r="O295" s="26" t="e">
        <f t="shared" si="224"/>
        <v>#VALUE!</v>
      </c>
      <c r="P295" s="21" t="str">
        <f t="shared" si="225"/>
        <v/>
      </c>
      <c r="Q295" s="21" t="str">
        <f t="shared" si="226"/>
        <v/>
      </c>
      <c r="R295" s="21" t="str">
        <f t="shared" si="212"/>
        <v/>
      </c>
      <c r="S295" s="21" t="str">
        <f t="shared" si="213"/>
        <v/>
      </c>
      <c r="T295" s="21" t="str">
        <f t="shared" si="214"/>
        <v/>
      </c>
      <c r="U295" s="21" t="str">
        <f t="shared" si="215"/>
        <v/>
      </c>
      <c r="V295" s="21" t="str">
        <f t="shared" si="216"/>
        <v/>
      </c>
      <c r="W295" s="21" t="str">
        <f t="shared" si="217"/>
        <v/>
      </c>
      <c r="X295" s="21" t="str">
        <f t="shared" si="218"/>
        <v/>
      </c>
      <c r="Y295" s="21" t="str">
        <f t="shared" si="219"/>
        <v/>
      </c>
      <c r="Z295" s="27" t="e">
        <f t="shared" si="206"/>
        <v>#VALUE!</v>
      </c>
      <c r="AA295" s="27" t="e">
        <f t="shared" si="207"/>
        <v>#VALUE!</v>
      </c>
      <c r="AB295" s="15" t="str">
        <f t="shared" si="227"/>
        <v/>
      </c>
      <c r="AC295" s="15">
        <v>38</v>
      </c>
      <c r="AE295" s="15">
        <v>288</v>
      </c>
      <c r="AF295" s="15">
        <f t="shared" si="208"/>
        <v>0</v>
      </c>
      <c r="AG295" s="15" t="str">
        <f t="shared" si="182"/>
        <v/>
      </c>
      <c r="AH295" s="15" t="str">
        <f t="shared" si="183"/>
        <v/>
      </c>
    </row>
    <row r="296" spans="12:34" x14ac:dyDescent="0.2">
      <c r="L296" s="25" t="str">
        <f t="shared" si="222"/>
        <v/>
      </c>
      <c r="M296" s="28" t="str">
        <f t="shared" si="223"/>
        <v/>
      </c>
      <c r="N296" s="15">
        <v>39</v>
      </c>
      <c r="O296" s="26" t="e">
        <f t="shared" si="224"/>
        <v>#VALUE!</v>
      </c>
      <c r="P296" s="21" t="str">
        <f t="shared" si="225"/>
        <v/>
      </c>
      <c r="Q296" s="21" t="str">
        <f t="shared" si="226"/>
        <v/>
      </c>
      <c r="R296" s="21" t="str">
        <f t="shared" si="212"/>
        <v/>
      </c>
      <c r="S296" s="21" t="str">
        <f t="shared" si="213"/>
        <v/>
      </c>
      <c r="T296" s="21" t="str">
        <f t="shared" si="214"/>
        <v/>
      </c>
      <c r="U296" s="21" t="str">
        <f t="shared" si="215"/>
        <v/>
      </c>
      <c r="V296" s="21" t="str">
        <f t="shared" si="216"/>
        <v/>
      </c>
      <c r="W296" s="21" t="str">
        <f t="shared" si="217"/>
        <v/>
      </c>
      <c r="X296" s="21" t="str">
        <f t="shared" si="218"/>
        <v/>
      </c>
      <c r="Y296" s="21" t="str">
        <f t="shared" si="219"/>
        <v/>
      </c>
      <c r="Z296" s="27" t="e">
        <f t="shared" si="206"/>
        <v>#VALUE!</v>
      </c>
      <c r="AA296" s="27" t="e">
        <f t="shared" si="207"/>
        <v>#VALUE!</v>
      </c>
      <c r="AB296" s="15" t="str">
        <f t="shared" si="227"/>
        <v/>
      </c>
      <c r="AC296" s="15">
        <v>39</v>
      </c>
      <c r="AE296" s="15">
        <v>289</v>
      </c>
      <c r="AF296" s="15">
        <f t="shared" si="208"/>
        <v>0</v>
      </c>
      <c r="AG296" s="15" t="str">
        <f t="shared" si="182"/>
        <v/>
      </c>
      <c r="AH296" s="15" t="str">
        <f t="shared" si="183"/>
        <v/>
      </c>
    </row>
    <row r="297" spans="12:34" x14ac:dyDescent="0.2">
      <c r="L297" s="25" t="str">
        <f t="shared" si="222"/>
        <v/>
      </c>
      <c r="M297" s="28" t="str">
        <f t="shared" si="223"/>
        <v/>
      </c>
      <c r="N297" s="15">
        <v>40</v>
      </c>
      <c r="O297" s="26" t="e">
        <f t="shared" si="224"/>
        <v>#VALUE!</v>
      </c>
      <c r="P297" s="21" t="str">
        <f t="shared" si="225"/>
        <v/>
      </c>
      <c r="Q297" s="21" t="str">
        <f t="shared" si="226"/>
        <v/>
      </c>
      <c r="R297" s="21" t="str">
        <f t="shared" si="212"/>
        <v/>
      </c>
      <c r="S297" s="21" t="str">
        <f t="shared" si="213"/>
        <v/>
      </c>
      <c r="T297" s="21" t="str">
        <f t="shared" si="214"/>
        <v/>
      </c>
      <c r="U297" s="21" t="str">
        <f t="shared" si="215"/>
        <v/>
      </c>
      <c r="V297" s="21" t="str">
        <f t="shared" si="216"/>
        <v/>
      </c>
      <c r="W297" s="21" t="str">
        <f t="shared" si="217"/>
        <v/>
      </c>
      <c r="X297" s="21" t="str">
        <f t="shared" si="218"/>
        <v/>
      </c>
      <c r="Y297" s="21" t="str">
        <f t="shared" si="219"/>
        <v/>
      </c>
      <c r="Z297" s="27" t="e">
        <f t="shared" si="206"/>
        <v>#VALUE!</v>
      </c>
      <c r="AA297" s="27" t="e">
        <f t="shared" si="207"/>
        <v>#VALUE!</v>
      </c>
      <c r="AB297" s="15" t="str">
        <f t="shared" si="227"/>
        <v/>
      </c>
      <c r="AC297" s="15">
        <v>40</v>
      </c>
      <c r="AE297" s="15">
        <v>290</v>
      </c>
      <c r="AF297" s="15">
        <f t="shared" si="208"/>
        <v>0</v>
      </c>
      <c r="AG297" s="15" t="str">
        <f t="shared" si="182"/>
        <v/>
      </c>
      <c r="AH297" s="15" t="str">
        <f t="shared" si="183"/>
        <v/>
      </c>
    </row>
    <row r="298" spans="12:34" x14ac:dyDescent="0.2">
      <c r="L298" s="25" t="str">
        <f t="shared" si="222"/>
        <v/>
      </c>
      <c r="M298" s="28" t="str">
        <f t="shared" si="223"/>
        <v/>
      </c>
      <c r="N298" s="15">
        <v>41</v>
      </c>
      <c r="O298" s="26" t="e">
        <f t="shared" si="224"/>
        <v>#VALUE!</v>
      </c>
      <c r="P298" s="21" t="str">
        <f t="shared" si="225"/>
        <v/>
      </c>
      <c r="Q298" s="21" t="str">
        <f t="shared" si="226"/>
        <v/>
      </c>
      <c r="R298" s="21" t="str">
        <f t="shared" si="212"/>
        <v/>
      </c>
      <c r="S298" s="21" t="str">
        <f t="shared" si="213"/>
        <v/>
      </c>
      <c r="T298" s="21" t="str">
        <f t="shared" si="214"/>
        <v/>
      </c>
      <c r="U298" s="21" t="str">
        <f t="shared" si="215"/>
        <v/>
      </c>
      <c r="V298" s="21" t="str">
        <f t="shared" si="216"/>
        <v/>
      </c>
      <c r="W298" s="21" t="str">
        <f t="shared" si="217"/>
        <v/>
      </c>
      <c r="X298" s="21" t="str">
        <f t="shared" si="218"/>
        <v/>
      </c>
      <c r="Y298" s="21" t="str">
        <f t="shared" si="219"/>
        <v/>
      </c>
      <c r="Z298" s="27" t="e">
        <f t="shared" si="206"/>
        <v>#VALUE!</v>
      </c>
      <c r="AA298" s="27" t="e">
        <f t="shared" si="207"/>
        <v>#VALUE!</v>
      </c>
      <c r="AB298" s="15" t="str">
        <f t="shared" si="227"/>
        <v/>
      </c>
      <c r="AC298" s="15">
        <v>41</v>
      </c>
      <c r="AE298" s="15">
        <v>291</v>
      </c>
      <c r="AF298" s="15">
        <f t="shared" si="208"/>
        <v>0</v>
      </c>
      <c r="AG298" s="15" t="str">
        <f t="shared" si="182"/>
        <v/>
      </c>
      <c r="AH298" s="15" t="str">
        <f t="shared" si="183"/>
        <v/>
      </c>
    </row>
    <row r="299" spans="12:34" x14ac:dyDescent="0.2">
      <c r="L299" s="25" t="str">
        <f t="shared" si="222"/>
        <v/>
      </c>
      <c r="M299" s="28" t="str">
        <f t="shared" si="223"/>
        <v/>
      </c>
      <c r="N299" s="15">
        <v>42</v>
      </c>
      <c r="O299" s="26" t="e">
        <f t="shared" si="224"/>
        <v>#VALUE!</v>
      </c>
      <c r="P299" s="21" t="str">
        <f t="shared" si="225"/>
        <v/>
      </c>
      <c r="Q299" s="21" t="str">
        <f t="shared" si="226"/>
        <v/>
      </c>
      <c r="R299" s="21" t="str">
        <f t="shared" si="212"/>
        <v/>
      </c>
      <c r="S299" s="21" t="str">
        <f t="shared" si="213"/>
        <v/>
      </c>
      <c r="T299" s="21" t="str">
        <f t="shared" si="214"/>
        <v/>
      </c>
      <c r="U299" s="21" t="str">
        <f t="shared" si="215"/>
        <v/>
      </c>
      <c r="V299" s="21" t="str">
        <f t="shared" si="216"/>
        <v/>
      </c>
      <c r="W299" s="21" t="str">
        <f t="shared" si="217"/>
        <v/>
      </c>
      <c r="X299" s="21" t="str">
        <f t="shared" si="218"/>
        <v/>
      </c>
      <c r="Y299" s="21" t="str">
        <f t="shared" si="219"/>
        <v/>
      </c>
      <c r="Z299" s="27" t="e">
        <f t="shared" si="206"/>
        <v>#VALUE!</v>
      </c>
      <c r="AA299" s="27" t="e">
        <f t="shared" si="207"/>
        <v>#VALUE!</v>
      </c>
      <c r="AB299" s="15" t="str">
        <f t="shared" si="227"/>
        <v/>
      </c>
      <c r="AC299" s="15">
        <v>42</v>
      </c>
      <c r="AE299" s="15">
        <v>292</v>
      </c>
      <c r="AF299" s="15">
        <f t="shared" si="208"/>
        <v>0</v>
      </c>
      <c r="AG299" s="15" t="str">
        <f t="shared" si="182"/>
        <v/>
      </c>
      <c r="AH299" s="15" t="str">
        <f t="shared" si="183"/>
        <v/>
      </c>
    </row>
    <row r="300" spans="12:34" x14ac:dyDescent="0.2">
      <c r="L300" s="25" t="str">
        <f t="shared" si="222"/>
        <v/>
      </c>
      <c r="M300" s="28" t="str">
        <f t="shared" si="223"/>
        <v/>
      </c>
      <c r="N300" s="15">
        <v>43</v>
      </c>
      <c r="O300" s="26" t="e">
        <f t="shared" si="224"/>
        <v>#VALUE!</v>
      </c>
      <c r="P300" s="21" t="str">
        <f t="shared" si="225"/>
        <v/>
      </c>
      <c r="Q300" s="21" t="str">
        <f t="shared" si="226"/>
        <v/>
      </c>
      <c r="R300" s="21" t="str">
        <f t="shared" si="212"/>
        <v/>
      </c>
      <c r="S300" s="21" t="str">
        <f t="shared" si="213"/>
        <v/>
      </c>
      <c r="T300" s="21" t="str">
        <f t="shared" si="214"/>
        <v/>
      </c>
      <c r="U300" s="21" t="str">
        <f t="shared" si="215"/>
        <v/>
      </c>
      <c r="V300" s="21" t="str">
        <f t="shared" si="216"/>
        <v/>
      </c>
      <c r="W300" s="21" t="str">
        <f t="shared" si="217"/>
        <v/>
      </c>
      <c r="X300" s="21" t="str">
        <f t="shared" si="218"/>
        <v/>
      </c>
      <c r="Y300" s="21" t="str">
        <f t="shared" si="219"/>
        <v/>
      </c>
      <c r="Z300" s="27" t="e">
        <f t="shared" si="206"/>
        <v>#VALUE!</v>
      </c>
      <c r="AA300" s="27" t="e">
        <f t="shared" si="207"/>
        <v>#VALUE!</v>
      </c>
      <c r="AB300" s="15" t="str">
        <f t="shared" si="227"/>
        <v/>
      </c>
      <c r="AC300" s="15">
        <v>43</v>
      </c>
      <c r="AE300" s="15">
        <v>293</v>
      </c>
      <c r="AF300" s="15">
        <f t="shared" si="208"/>
        <v>0</v>
      </c>
      <c r="AG300" s="15" t="str">
        <f t="shared" si="182"/>
        <v/>
      </c>
      <c r="AH300" s="15" t="str">
        <f t="shared" si="183"/>
        <v/>
      </c>
    </row>
    <row r="301" spans="12:34" x14ac:dyDescent="0.2">
      <c r="L301" s="25" t="str">
        <f t="shared" si="222"/>
        <v/>
      </c>
      <c r="M301" s="28" t="str">
        <f t="shared" si="223"/>
        <v/>
      </c>
      <c r="N301" s="15">
        <v>44</v>
      </c>
      <c r="O301" s="26" t="e">
        <f t="shared" si="224"/>
        <v>#VALUE!</v>
      </c>
      <c r="P301" s="21" t="str">
        <f t="shared" si="225"/>
        <v/>
      </c>
      <c r="Q301" s="21" t="str">
        <f t="shared" si="226"/>
        <v/>
      </c>
      <c r="R301" s="21" t="str">
        <f t="shared" si="212"/>
        <v/>
      </c>
      <c r="S301" s="21" t="str">
        <f t="shared" si="213"/>
        <v/>
      </c>
      <c r="T301" s="21" t="str">
        <f t="shared" si="214"/>
        <v/>
      </c>
      <c r="U301" s="21" t="str">
        <f t="shared" si="215"/>
        <v/>
      </c>
      <c r="V301" s="21" t="str">
        <f t="shared" si="216"/>
        <v/>
      </c>
      <c r="W301" s="21" t="str">
        <f t="shared" si="217"/>
        <v/>
      </c>
      <c r="X301" s="21" t="str">
        <f t="shared" si="218"/>
        <v/>
      </c>
      <c r="Y301" s="21" t="str">
        <f t="shared" si="219"/>
        <v/>
      </c>
      <c r="Z301" s="27" t="e">
        <f t="shared" si="206"/>
        <v>#VALUE!</v>
      </c>
      <c r="AA301" s="27" t="e">
        <f t="shared" si="207"/>
        <v>#VALUE!</v>
      </c>
      <c r="AB301" s="15" t="str">
        <f t="shared" si="227"/>
        <v/>
      </c>
      <c r="AC301" s="15">
        <v>44</v>
      </c>
      <c r="AE301" s="15">
        <v>294</v>
      </c>
      <c r="AF301" s="15">
        <f t="shared" si="208"/>
        <v>0</v>
      </c>
      <c r="AG301" s="15" t="str">
        <f t="shared" si="182"/>
        <v/>
      </c>
      <c r="AH301" s="15" t="str">
        <f t="shared" si="183"/>
        <v/>
      </c>
    </row>
    <row r="302" spans="12:34" x14ac:dyDescent="0.2">
      <c r="L302" s="25" t="str">
        <f t="shared" si="222"/>
        <v/>
      </c>
      <c r="M302" s="28" t="str">
        <f t="shared" si="223"/>
        <v/>
      </c>
      <c r="N302" s="15">
        <v>45</v>
      </c>
      <c r="O302" s="26" t="e">
        <f t="shared" si="224"/>
        <v>#VALUE!</v>
      </c>
      <c r="P302" s="21" t="str">
        <f t="shared" si="225"/>
        <v/>
      </c>
      <c r="Q302" s="21" t="str">
        <f t="shared" si="226"/>
        <v/>
      </c>
      <c r="R302" s="21" t="str">
        <f t="shared" si="212"/>
        <v/>
      </c>
      <c r="S302" s="21" t="str">
        <f t="shared" si="213"/>
        <v/>
      </c>
      <c r="T302" s="21" t="str">
        <f t="shared" si="214"/>
        <v/>
      </c>
      <c r="U302" s="21" t="str">
        <f t="shared" si="215"/>
        <v/>
      </c>
      <c r="V302" s="21" t="str">
        <f t="shared" si="216"/>
        <v/>
      </c>
      <c r="W302" s="21" t="str">
        <f t="shared" si="217"/>
        <v/>
      </c>
      <c r="X302" s="21" t="str">
        <f t="shared" si="218"/>
        <v/>
      </c>
      <c r="Y302" s="21" t="str">
        <f t="shared" si="219"/>
        <v/>
      </c>
      <c r="Z302" s="27" t="e">
        <f t="shared" si="206"/>
        <v>#VALUE!</v>
      </c>
      <c r="AA302" s="27" t="e">
        <f t="shared" si="207"/>
        <v>#VALUE!</v>
      </c>
      <c r="AB302" s="15" t="str">
        <f t="shared" si="227"/>
        <v/>
      </c>
      <c r="AC302" s="15">
        <v>45</v>
      </c>
      <c r="AE302" s="15">
        <v>295</v>
      </c>
      <c r="AF302" s="15">
        <f t="shared" si="208"/>
        <v>0</v>
      </c>
      <c r="AG302" s="15" t="str">
        <f t="shared" si="182"/>
        <v/>
      </c>
      <c r="AH302" s="15" t="str">
        <f t="shared" si="183"/>
        <v/>
      </c>
    </row>
    <row r="303" spans="12:34" x14ac:dyDescent="0.2">
      <c r="L303" s="25" t="str">
        <f t="shared" si="222"/>
        <v/>
      </c>
      <c r="M303" s="28" t="str">
        <f t="shared" si="223"/>
        <v/>
      </c>
      <c r="N303" s="15">
        <v>46</v>
      </c>
      <c r="O303" s="26" t="e">
        <f t="shared" si="224"/>
        <v>#VALUE!</v>
      </c>
      <c r="P303" s="21" t="str">
        <f t="shared" si="225"/>
        <v/>
      </c>
      <c r="Q303" s="21" t="str">
        <f t="shared" si="226"/>
        <v/>
      </c>
      <c r="R303" s="21" t="str">
        <f t="shared" si="212"/>
        <v/>
      </c>
      <c r="S303" s="21" t="str">
        <f t="shared" si="213"/>
        <v/>
      </c>
      <c r="T303" s="21" t="str">
        <f t="shared" si="214"/>
        <v/>
      </c>
      <c r="U303" s="21" t="str">
        <f t="shared" si="215"/>
        <v/>
      </c>
      <c r="V303" s="21" t="str">
        <f t="shared" si="216"/>
        <v/>
      </c>
      <c r="W303" s="21" t="str">
        <f t="shared" si="217"/>
        <v/>
      </c>
      <c r="X303" s="21" t="str">
        <f t="shared" si="218"/>
        <v/>
      </c>
      <c r="Y303" s="21" t="str">
        <f t="shared" si="219"/>
        <v/>
      </c>
      <c r="Z303" s="27" t="e">
        <f t="shared" si="206"/>
        <v>#VALUE!</v>
      </c>
      <c r="AA303" s="27" t="e">
        <f t="shared" si="207"/>
        <v>#VALUE!</v>
      </c>
      <c r="AB303" s="15" t="str">
        <f t="shared" si="227"/>
        <v/>
      </c>
      <c r="AC303" s="15">
        <v>46</v>
      </c>
      <c r="AE303" s="15">
        <v>296</v>
      </c>
      <c r="AF303" s="15">
        <f t="shared" si="208"/>
        <v>0</v>
      </c>
      <c r="AG303" s="15" t="str">
        <f t="shared" si="182"/>
        <v/>
      </c>
      <c r="AH303" s="15" t="str">
        <f t="shared" si="183"/>
        <v/>
      </c>
    </row>
    <row r="304" spans="12:34" x14ac:dyDescent="0.2">
      <c r="L304" s="25" t="str">
        <f t="shared" si="222"/>
        <v/>
      </c>
      <c r="M304" s="28" t="str">
        <f t="shared" si="223"/>
        <v/>
      </c>
      <c r="N304" s="15">
        <v>47</v>
      </c>
      <c r="O304" s="26" t="e">
        <f t="shared" si="224"/>
        <v>#VALUE!</v>
      </c>
      <c r="P304" s="21" t="str">
        <f t="shared" si="225"/>
        <v/>
      </c>
      <c r="Q304" s="21" t="str">
        <f t="shared" si="226"/>
        <v/>
      </c>
      <c r="R304" s="21" t="str">
        <f t="shared" si="212"/>
        <v/>
      </c>
      <c r="S304" s="21" t="str">
        <f t="shared" si="213"/>
        <v/>
      </c>
      <c r="T304" s="21" t="str">
        <f t="shared" si="214"/>
        <v/>
      </c>
      <c r="U304" s="21" t="str">
        <f t="shared" si="215"/>
        <v/>
      </c>
      <c r="V304" s="21" t="str">
        <f t="shared" si="216"/>
        <v/>
      </c>
      <c r="W304" s="21" t="str">
        <f t="shared" si="217"/>
        <v/>
      </c>
      <c r="X304" s="21" t="str">
        <f t="shared" si="218"/>
        <v/>
      </c>
      <c r="Y304" s="21" t="str">
        <f t="shared" si="219"/>
        <v/>
      </c>
      <c r="Z304" s="27" t="e">
        <f t="shared" si="206"/>
        <v>#VALUE!</v>
      </c>
      <c r="AA304" s="27" t="e">
        <f t="shared" si="207"/>
        <v>#VALUE!</v>
      </c>
      <c r="AB304" s="15" t="str">
        <f t="shared" si="227"/>
        <v/>
      </c>
      <c r="AC304" s="15">
        <v>47</v>
      </c>
      <c r="AE304" s="15">
        <v>297</v>
      </c>
      <c r="AF304" s="15">
        <f t="shared" si="208"/>
        <v>0</v>
      </c>
      <c r="AG304" s="15" t="str">
        <f t="shared" si="182"/>
        <v/>
      </c>
      <c r="AH304" s="15" t="str">
        <f t="shared" si="183"/>
        <v/>
      </c>
    </row>
    <row r="305" spans="12:34" x14ac:dyDescent="0.2">
      <c r="L305" s="25" t="str">
        <f t="shared" si="222"/>
        <v/>
      </c>
      <c r="M305" s="28" t="str">
        <f t="shared" si="223"/>
        <v/>
      </c>
      <c r="N305" s="15">
        <v>48</v>
      </c>
      <c r="O305" s="26" t="e">
        <f t="shared" si="224"/>
        <v>#VALUE!</v>
      </c>
      <c r="P305" s="21" t="str">
        <f t="shared" si="225"/>
        <v/>
      </c>
      <c r="Q305" s="21" t="str">
        <f t="shared" si="226"/>
        <v/>
      </c>
      <c r="R305" s="21" t="str">
        <f t="shared" si="212"/>
        <v/>
      </c>
      <c r="S305" s="21" t="str">
        <f t="shared" si="213"/>
        <v/>
      </c>
      <c r="T305" s="21" t="str">
        <f t="shared" si="214"/>
        <v/>
      </c>
      <c r="U305" s="21" t="str">
        <f t="shared" si="215"/>
        <v/>
      </c>
      <c r="V305" s="21" t="str">
        <f t="shared" si="216"/>
        <v/>
      </c>
      <c r="W305" s="21" t="str">
        <f t="shared" si="217"/>
        <v/>
      </c>
      <c r="X305" s="21" t="str">
        <f t="shared" si="218"/>
        <v/>
      </c>
      <c r="Y305" s="21" t="str">
        <f t="shared" si="219"/>
        <v/>
      </c>
      <c r="Z305" s="27" t="e">
        <f t="shared" si="206"/>
        <v>#VALUE!</v>
      </c>
      <c r="AA305" s="27" t="e">
        <f t="shared" si="207"/>
        <v>#VALUE!</v>
      </c>
      <c r="AB305" s="15" t="str">
        <f t="shared" si="227"/>
        <v/>
      </c>
      <c r="AC305" s="15">
        <v>48</v>
      </c>
      <c r="AE305" s="15">
        <v>298</v>
      </c>
      <c r="AF305" s="15">
        <f t="shared" si="208"/>
        <v>0</v>
      </c>
      <c r="AG305" s="15" t="str">
        <f t="shared" si="182"/>
        <v/>
      </c>
      <c r="AH305" s="15" t="str">
        <f t="shared" si="183"/>
        <v/>
      </c>
    </row>
    <row r="306" spans="12:34" x14ac:dyDescent="0.2">
      <c r="L306" s="25" t="str">
        <f t="shared" si="222"/>
        <v/>
      </c>
      <c r="M306" s="28" t="str">
        <f t="shared" si="223"/>
        <v/>
      </c>
      <c r="N306" s="15">
        <v>49</v>
      </c>
      <c r="O306" s="26" t="e">
        <f t="shared" si="224"/>
        <v>#VALUE!</v>
      </c>
      <c r="P306" s="21" t="str">
        <f t="shared" si="225"/>
        <v/>
      </c>
      <c r="Q306" s="21" t="str">
        <f t="shared" si="226"/>
        <v/>
      </c>
      <c r="R306" s="21" t="str">
        <f t="shared" si="212"/>
        <v/>
      </c>
      <c r="S306" s="21" t="str">
        <f t="shared" si="213"/>
        <v/>
      </c>
      <c r="T306" s="21" t="str">
        <f t="shared" si="214"/>
        <v/>
      </c>
      <c r="U306" s="21" t="str">
        <f t="shared" si="215"/>
        <v/>
      </c>
      <c r="V306" s="21" t="str">
        <f t="shared" si="216"/>
        <v/>
      </c>
      <c r="W306" s="21" t="str">
        <f t="shared" si="217"/>
        <v/>
      </c>
      <c r="X306" s="21" t="str">
        <f t="shared" si="218"/>
        <v/>
      </c>
      <c r="Y306" s="21" t="str">
        <f t="shared" si="219"/>
        <v/>
      </c>
      <c r="Z306" s="27" t="e">
        <f t="shared" si="206"/>
        <v>#VALUE!</v>
      </c>
      <c r="AA306" s="27" t="e">
        <f t="shared" si="207"/>
        <v>#VALUE!</v>
      </c>
      <c r="AB306" s="15" t="str">
        <f t="shared" si="227"/>
        <v/>
      </c>
      <c r="AC306" s="15">
        <v>49</v>
      </c>
      <c r="AE306" s="15">
        <v>299</v>
      </c>
      <c r="AF306" s="15">
        <f t="shared" si="208"/>
        <v>0</v>
      </c>
      <c r="AG306" s="15" t="str">
        <f t="shared" si="182"/>
        <v/>
      </c>
      <c r="AH306" s="15" t="str">
        <f t="shared" si="183"/>
        <v/>
      </c>
    </row>
    <row r="307" spans="12:34" x14ac:dyDescent="0.2">
      <c r="L307" s="25" t="str">
        <f t="shared" si="222"/>
        <v/>
      </c>
      <c r="M307" s="28" t="str">
        <f t="shared" si="223"/>
        <v/>
      </c>
      <c r="N307" s="15">
        <v>50</v>
      </c>
      <c r="O307" s="26" t="e">
        <f t="shared" si="224"/>
        <v>#VALUE!</v>
      </c>
      <c r="P307" s="21" t="str">
        <f t="shared" si="225"/>
        <v/>
      </c>
      <c r="Q307" s="21" t="str">
        <f t="shared" si="226"/>
        <v/>
      </c>
      <c r="R307" s="21" t="str">
        <f t="shared" si="212"/>
        <v/>
      </c>
      <c r="S307" s="21" t="str">
        <f t="shared" si="213"/>
        <v/>
      </c>
      <c r="T307" s="21" t="str">
        <f t="shared" si="214"/>
        <v/>
      </c>
      <c r="U307" s="21" t="str">
        <f t="shared" si="215"/>
        <v/>
      </c>
      <c r="V307" s="21" t="str">
        <f t="shared" si="216"/>
        <v/>
      </c>
      <c r="W307" s="21" t="str">
        <f t="shared" si="217"/>
        <v/>
      </c>
      <c r="X307" s="21" t="str">
        <f t="shared" si="218"/>
        <v/>
      </c>
      <c r="Y307" s="21" t="str">
        <f t="shared" si="219"/>
        <v/>
      </c>
      <c r="Z307" s="27" t="e">
        <f t="shared" si="206"/>
        <v>#VALUE!</v>
      </c>
      <c r="AA307" s="27" t="e">
        <f t="shared" si="207"/>
        <v>#VALUE!</v>
      </c>
      <c r="AB307" s="15" t="str">
        <f t="shared" si="227"/>
        <v/>
      </c>
      <c r="AC307" s="15">
        <v>50</v>
      </c>
      <c r="AE307" s="15">
        <v>300</v>
      </c>
      <c r="AF307" s="15">
        <f t="shared" si="208"/>
        <v>0</v>
      </c>
      <c r="AG307" s="15" t="str">
        <f t="shared" si="182"/>
        <v/>
      </c>
      <c r="AH307" s="15" t="str">
        <f t="shared" si="183"/>
        <v/>
      </c>
    </row>
    <row r="308" spans="12:34" x14ac:dyDescent="0.2">
      <c r="L308" s="25" t="str">
        <f>IF(H8&lt;&gt;0,H8,"")</f>
        <v/>
      </c>
      <c r="M308" s="28" t="str">
        <f>IF(H8&lt;&gt;0,"x7","")</f>
        <v/>
      </c>
      <c r="N308" s="15">
        <v>1</v>
      </c>
      <c r="O308" s="26" t="e">
        <f>Z308+(AA308-1)/2</f>
        <v>#VALUE!</v>
      </c>
      <c r="P308" s="21" t="str">
        <f>IF(M308="x1",O308,"")</f>
        <v/>
      </c>
      <c r="Q308" s="21" t="str">
        <f>IF(M308="x2",O308,"")</f>
        <v/>
      </c>
      <c r="R308" s="21" t="str">
        <f t="shared" si="212"/>
        <v/>
      </c>
      <c r="S308" s="21" t="str">
        <f t="shared" si="213"/>
        <v/>
      </c>
      <c r="T308" s="21" t="str">
        <f t="shared" si="214"/>
        <v/>
      </c>
      <c r="U308" s="21" t="str">
        <f t="shared" si="215"/>
        <v/>
      </c>
      <c r="V308" s="21" t="str">
        <f t="shared" si="216"/>
        <v/>
      </c>
      <c r="W308" s="21" t="str">
        <f t="shared" si="217"/>
        <v/>
      </c>
      <c r="X308" s="21" t="str">
        <f t="shared" si="218"/>
        <v/>
      </c>
      <c r="Y308" s="21" t="str">
        <f t="shared" si="219"/>
        <v/>
      </c>
      <c r="Z308" s="27" t="e">
        <f t="shared" si="206"/>
        <v>#VALUE!</v>
      </c>
      <c r="AA308" s="27" t="e">
        <f t="shared" si="207"/>
        <v>#VALUE!</v>
      </c>
      <c r="AB308" s="15" t="str">
        <f t="shared" ref="AB308:AB336" si="228">IF(M308=0,"",M308)</f>
        <v/>
      </c>
      <c r="AC308" s="15">
        <v>1</v>
      </c>
      <c r="AE308" s="15">
        <v>301</v>
      </c>
      <c r="AF308" s="15">
        <f t="shared" si="208"/>
        <v>0</v>
      </c>
      <c r="AG308" s="15" t="str">
        <f t="shared" si="182"/>
        <v/>
      </c>
      <c r="AH308" s="15" t="str">
        <f t="shared" si="183"/>
        <v/>
      </c>
    </row>
    <row r="309" spans="12:34" x14ac:dyDescent="0.2">
      <c r="L309" s="25" t="str">
        <f t="shared" ref="L309:L324" si="229">IF(H9&lt;&gt;0,H9,"")</f>
        <v/>
      </c>
      <c r="M309" s="28" t="str">
        <f t="shared" ref="M309:M324" si="230">IF(H9&lt;&gt;0,"x7","")</f>
        <v/>
      </c>
      <c r="N309" s="15">
        <v>2</v>
      </c>
      <c r="O309" s="26" t="e">
        <f>Z309+(AA309-1)/2</f>
        <v>#VALUE!</v>
      </c>
      <c r="P309" s="21" t="str">
        <f>IF(M309="x1",O309,"")</f>
        <v/>
      </c>
      <c r="Q309" s="21" t="str">
        <f>IF(M309="x2",O309,"")</f>
        <v/>
      </c>
      <c r="R309" s="21" t="str">
        <f t="shared" si="212"/>
        <v/>
      </c>
      <c r="S309" s="21" t="str">
        <f t="shared" si="213"/>
        <v/>
      </c>
      <c r="T309" s="21" t="str">
        <f t="shared" si="214"/>
        <v/>
      </c>
      <c r="U309" s="21" t="str">
        <f t="shared" si="215"/>
        <v/>
      </c>
      <c r="V309" s="21" t="str">
        <f t="shared" si="216"/>
        <v/>
      </c>
      <c r="W309" s="21" t="str">
        <f t="shared" si="217"/>
        <v/>
      </c>
      <c r="X309" s="21" t="str">
        <f t="shared" si="218"/>
        <v/>
      </c>
      <c r="Y309" s="21" t="str">
        <f t="shared" si="219"/>
        <v/>
      </c>
      <c r="Z309" s="27" t="e">
        <f t="shared" si="206"/>
        <v>#VALUE!</v>
      </c>
      <c r="AA309" s="27" t="e">
        <f t="shared" si="207"/>
        <v>#VALUE!</v>
      </c>
      <c r="AB309" s="15" t="str">
        <f t="shared" si="228"/>
        <v/>
      </c>
      <c r="AC309" s="15">
        <v>2</v>
      </c>
      <c r="AE309" s="15">
        <v>302</v>
      </c>
      <c r="AF309" s="15">
        <f t="shared" si="208"/>
        <v>0</v>
      </c>
      <c r="AG309" s="15" t="str">
        <f t="shared" si="182"/>
        <v/>
      </c>
      <c r="AH309" s="15" t="str">
        <f t="shared" si="183"/>
        <v/>
      </c>
    </row>
    <row r="310" spans="12:34" x14ac:dyDescent="0.2">
      <c r="L310" s="25" t="str">
        <f t="shared" si="229"/>
        <v/>
      </c>
      <c r="M310" s="28" t="str">
        <f t="shared" si="230"/>
        <v/>
      </c>
      <c r="N310" s="15">
        <v>3</v>
      </c>
      <c r="O310" s="26" t="e">
        <f t="shared" ref="O310:O325" si="231">Z310+(AA310-1)/2</f>
        <v>#VALUE!</v>
      </c>
      <c r="P310" s="21" t="str">
        <f>IF(M310="x1",O310,"")</f>
        <v/>
      </c>
      <c r="Q310" s="21" t="str">
        <f>IF(M310="x2",O310,"")</f>
        <v/>
      </c>
      <c r="R310" s="21" t="str">
        <f t="shared" si="212"/>
        <v/>
      </c>
      <c r="S310" s="21" t="str">
        <f t="shared" si="213"/>
        <v/>
      </c>
      <c r="T310" s="21" t="str">
        <f t="shared" si="214"/>
        <v/>
      </c>
      <c r="U310" s="21" t="str">
        <f t="shared" si="215"/>
        <v/>
      </c>
      <c r="V310" s="21" t="str">
        <f t="shared" si="216"/>
        <v/>
      </c>
      <c r="W310" s="21" t="str">
        <f t="shared" si="217"/>
        <v/>
      </c>
      <c r="X310" s="21" t="str">
        <f t="shared" si="218"/>
        <v/>
      </c>
      <c r="Y310" s="21" t="str">
        <f t="shared" si="219"/>
        <v/>
      </c>
      <c r="Z310" s="27" t="e">
        <f t="shared" si="206"/>
        <v>#VALUE!</v>
      </c>
      <c r="AA310" s="27" t="e">
        <f t="shared" si="207"/>
        <v>#VALUE!</v>
      </c>
      <c r="AB310" s="15" t="str">
        <f t="shared" si="228"/>
        <v/>
      </c>
      <c r="AC310" s="15">
        <v>3</v>
      </c>
      <c r="AE310" s="15">
        <v>303</v>
      </c>
      <c r="AF310" s="15">
        <f t="shared" si="208"/>
        <v>0</v>
      </c>
      <c r="AG310" s="15" t="str">
        <f t="shared" si="182"/>
        <v/>
      </c>
      <c r="AH310" s="15" t="str">
        <f t="shared" si="183"/>
        <v/>
      </c>
    </row>
    <row r="311" spans="12:34" x14ac:dyDescent="0.2">
      <c r="L311" s="25" t="str">
        <f t="shared" si="229"/>
        <v/>
      </c>
      <c r="M311" s="28" t="str">
        <f t="shared" si="230"/>
        <v/>
      </c>
      <c r="N311" s="15">
        <v>4</v>
      </c>
      <c r="O311" s="26" t="e">
        <f t="shared" si="231"/>
        <v>#VALUE!</v>
      </c>
      <c r="P311" s="21" t="str">
        <f t="shared" ref="P311:P326" si="232">IF(M311="x1",O311,"")</f>
        <v/>
      </c>
      <c r="Q311" s="21" t="str">
        <f t="shared" ref="Q311:Q326" si="233">IF(M311="x2",O311,"")</f>
        <v/>
      </c>
      <c r="R311" s="21" t="str">
        <f t="shared" ref="R311:R326" si="234">IF($M311="x3",$O311,"")</f>
        <v/>
      </c>
      <c r="S311" s="21" t="str">
        <f t="shared" ref="S311:S326" si="235">IF($M311="x4",$O311,"")</f>
        <v/>
      </c>
      <c r="T311" s="21" t="str">
        <f t="shared" ref="T311:T326" si="236">IF($M311="x5",$O311,"")</f>
        <v/>
      </c>
      <c r="U311" s="21" t="str">
        <f t="shared" ref="U311:U326" si="237">IF($M311="x6",$O311,"")</f>
        <v/>
      </c>
      <c r="V311" s="21" t="str">
        <f t="shared" ref="V311:V326" si="238">IF($M311="x7",$O311,"")</f>
        <v/>
      </c>
      <c r="W311" s="21" t="str">
        <f t="shared" ref="W311:W326" si="239">IF($M311="x8",$O311,"")</f>
        <v/>
      </c>
      <c r="X311" s="21" t="str">
        <f t="shared" ref="X311:X326" si="240">IF($M311="x9",$O311,"")</f>
        <v/>
      </c>
      <c r="Y311" s="21" t="str">
        <f t="shared" ref="Y311:Y326" si="241">IF($M311="x10",$O311,"")</f>
        <v/>
      </c>
      <c r="Z311" s="27" t="e">
        <f t="shared" si="206"/>
        <v>#VALUE!</v>
      </c>
      <c r="AA311" s="27" t="e">
        <f t="shared" si="207"/>
        <v>#VALUE!</v>
      </c>
      <c r="AB311" s="15" t="str">
        <f t="shared" si="228"/>
        <v/>
      </c>
      <c r="AC311" s="15">
        <v>4</v>
      </c>
      <c r="AE311" s="15">
        <v>304</v>
      </c>
      <c r="AF311" s="15">
        <f t="shared" si="208"/>
        <v>0</v>
      </c>
      <c r="AG311" s="15" t="str">
        <f t="shared" si="182"/>
        <v/>
      </c>
      <c r="AH311" s="15" t="str">
        <f t="shared" si="183"/>
        <v/>
      </c>
    </row>
    <row r="312" spans="12:34" x14ac:dyDescent="0.2">
      <c r="L312" s="25" t="str">
        <f t="shared" si="229"/>
        <v/>
      </c>
      <c r="M312" s="28" t="str">
        <f t="shared" si="230"/>
        <v/>
      </c>
      <c r="N312" s="15">
        <v>5</v>
      </c>
      <c r="O312" s="26" t="e">
        <f t="shared" si="231"/>
        <v>#VALUE!</v>
      </c>
      <c r="P312" s="21" t="str">
        <f t="shared" si="232"/>
        <v/>
      </c>
      <c r="Q312" s="21" t="str">
        <f t="shared" si="233"/>
        <v/>
      </c>
      <c r="R312" s="21" t="str">
        <f t="shared" si="234"/>
        <v/>
      </c>
      <c r="S312" s="21" t="str">
        <f t="shared" si="235"/>
        <v/>
      </c>
      <c r="T312" s="21" t="str">
        <f t="shared" si="236"/>
        <v/>
      </c>
      <c r="U312" s="21" t="str">
        <f t="shared" si="237"/>
        <v/>
      </c>
      <c r="V312" s="21" t="str">
        <f t="shared" si="238"/>
        <v/>
      </c>
      <c r="W312" s="21" t="str">
        <f t="shared" si="239"/>
        <v/>
      </c>
      <c r="X312" s="21" t="str">
        <f t="shared" si="240"/>
        <v/>
      </c>
      <c r="Y312" s="21" t="str">
        <f t="shared" si="241"/>
        <v/>
      </c>
      <c r="Z312" s="27" t="e">
        <f t="shared" si="206"/>
        <v>#VALUE!</v>
      </c>
      <c r="AA312" s="27" t="e">
        <f t="shared" si="207"/>
        <v>#VALUE!</v>
      </c>
      <c r="AB312" s="15" t="str">
        <f t="shared" si="228"/>
        <v/>
      </c>
      <c r="AC312" s="15">
        <v>5</v>
      </c>
      <c r="AE312" s="15">
        <v>305</v>
      </c>
      <c r="AF312" s="15">
        <f t="shared" si="208"/>
        <v>0</v>
      </c>
      <c r="AG312" s="15" t="str">
        <f t="shared" si="182"/>
        <v/>
      </c>
      <c r="AH312" s="15" t="str">
        <f t="shared" si="183"/>
        <v/>
      </c>
    </row>
    <row r="313" spans="12:34" x14ac:dyDescent="0.2">
      <c r="L313" s="25" t="str">
        <f t="shared" si="229"/>
        <v/>
      </c>
      <c r="M313" s="28" t="str">
        <f t="shared" si="230"/>
        <v/>
      </c>
      <c r="N313" s="15">
        <v>6</v>
      </c>
      <c r="O313" s="26" t="e">
        <f t="shared" si="231"/>
        <v>#VALUE!</v>
      </c>
      <c r="P313" s="21" t="str">
        <f t="shared" si="232"/>
        <v/>
      </c>
      <c r="Q313" s="21" t="str">
        <f t="shared" si="233"/>
        <v/>
      </c>
      <c r="R313" s="21" t="str">
        <f t="shared" si="234"/>
        <v/>
      </c>
      <c r="S313" s="21" t="str">
        <f t="shared" si="235"/>
        <v/>
      </c>
      <c r="T313" s="21" t="str">
        <f t="shared" si="236"/>
        <v/>
      </c>
      <c r="U313" s="21" t="str">
        <f t="shared" si="237"/>
        <v/>
      </c>
      <c r="V313" s="21" t="str">
        <f t="shared" si="238"/>
        <v/>
      </c>
      <c r="W313" s="21" t="str">
        <f t="shared" si="239"/>
        <v/>
      </c>
      <c r="X313" s="21" t="str">
        <f t="shared" si="240"/>
        <v/>
      </c>
      <c r="Y313" s="21" t="str">
        <f t="shared" si="241"/>
        <v/>
      </c>
      <c r="Z313" s="27" t="e">
        <f t="shared" si="206"/>
        <v>#VALUE!</v>
      </c>
      <c r="AA313" s="27" t="e">
        <f t="shared" si="207"/>
        <v>#VALUE!</v>
      </c>
      <c r="AB313" s="15" t="str">
        <f t="shared" si="228"/>
        <v/>
      </c>
      <c r="AC313" s="15">
        <v>6</v>
      </c>
      <c r="AE313" s="15">
        <v>306</v>
      </c>
      <c r="AF313" s="15">
        <f t="shared" si="208"/>
        <v>0</v>
      </c>
      <c r="AG313" s="15" t="str">
        <f t="shared" si="182"/>
        <v/>
      </c>
      <c r="AH313" s="15" t="str">
        <f t="shared" si="183"/>
        <v/>
      </c>
    </row>
    <row r="314" spans="12:34" x14ac:dyDescent="0.2">
      <c r="L314" s="25" t="str">
        <f t="shared" si="229"/>
        <v/>
      </c>
      <c r="M314" s="28" t="str">
        <f t="shared" si="230"/>
        <v/>
      </c>
      <c r="N314" s="15">
        <v>7</v>
      </c>
      <c r="O314" s="26" t="e">
        <f t="shared" si="231"/>
        <v>#VALUE!</v>
      </c>
      <c r="P314" s="21" t="str">
        <f t="shared" si="232"/>
        <v/>
      </c>
      <c r="Q314" s="21" t="str">
        <f t="shared" si="233"/>
        <v/>
      </c>
      <c r="R314" s="21" t="str">
        <f t="shared" si="234"/>
        <v/>
      </c>
      <c r="S314" s="21" t="str">
        <f t="shared" si="235"/>
        <v/>
      </c>
      <c r="T314" s="21" t="str">
        <f t="shared" si="236"/>
        <v/>
      </c>
      <c r="U314" s="21" t="str">
        <f t="shared" si="237"/>
        <v/>
      </c>
      <c r="V314" s="21" t="str">
        <f t="shared" si="238"/>
        <v/>
      </c>
      <c r="W314" s="21" t="str">
        <f t="shared" si="239"/>
        <v/>
      </c>
      <c r="X314" s="21" t="str">
        <f t="shared" si="240"/>
        <v/>
      </c>
      <c r="Y314" s="21" t="str">
        <f t="shared" si="241"/>
        <v/>
      </c>
      <c r="Z314" s="27" t="e">
        <f t="shared" si="206"/>
        <v>#VALUE!</v>
      </c>
      <c r="AA314" s="27" t="e">
        <f t="shared" si="207"/>
        <v>#VALUE!</v>
      </c>
      <c r="AB314" s="15" t="str">
        <f t="shared" si="228"/>
        <v/>
      </c>
      <c r="AC314" s="15">
        <v>7</v>
      </c>
      <c r="AE314" s="15">
        <v>307</v>
      </c>
      <c r="AF314" s="15">
        <f t="shared" si="208"/>
        <v>0</v>
      </c>
      <c r="AG314" s="15" t="str">
        <f t="shared" si="182"/>
        <v/>
      </c>
      <c r="AH314" s="15" t="str">
        <f t="shared" si="183"/>
        <v/>
      </c>
    </row>
    <row r="315" spans="12:34" x14ac:dyDescent="0.2">
      <c r="L315" s="25" t="str">
        <f t="shared" si="229"/>
        <v/>
      </c>
      <c r="M315" s="28" t="str">
        <f t="shared" si="230"/>
        <v/>
      </c>
      <c r="N315" s="15">
        <v>8</v>
      </c>
      <c r="O315" s="26" t="e">
        <f t="shared" si="231"/>
        <v>#VALUE!</v>
      </c>
      <c r="P315" s="21" t="str">
        <f t="shared" si="232"/>
        <v/>
      </c>
      <c r="Q315" s="21" t="str">
        <f t="shared" si="233"/>
        <v/>
      </c>
      <c r="R315" s="21" t="str">
        <f t="shared" si="234"/>
        <v/>
      </c>
      <c r="S315" s="21" t="str">
        <f t="shared" si="235"/>
        <v/>
      </c>
      <c r="T315" s="21" t="str">
        <f t="shared" si="236"/>
        <v/>
      </c>
      <c r="U315" s="21" t="str">
        <f t="shared" si="237"/>
        <v/>
      </c>
      <c r="V315" s="21" t="str">
        <f t="shared" si="238"/>
        <v/>
      </c>
      <c r="W315" s="21" t="str">
        <f t="shared" si="239"/>
        <v/>
      </c>
      <c r="X315" s="21" t="str">
        <f t="shared" si="240"/>
        <v/>
      </c>
      <c r="Y315" s="21" t="str">
        <f t="shared" si="241"/>
        <v/>
      </c>
      <c r="Z315" s="27" t="e">
        <f t="shared" si="206"/>
        <v>#VALUE!</v>
      </c>
      <c r="AA315" s="27" t="e">
        <f t="shared" si="207"/>
        <v>#VALUE!</v>
      </c>
      <c r="AB315" s="15" t="str">
        <f t="shared" si="228"/>
        <v/>
      </c>
      <c r="AC315" s="15">
        <v>8</v>
      </c>
      <c r="AE315" s="15">
        <v>308</v>
      </c>
      <c r="AF315" s="15">
        <f t="shared" si="208"/>
        <v>0</v>
      </c>
      <c r="AG315" s="15" t="str">
        <f t="shared" si="182"/>
        <v/>
      </c>
      <c r="AH315" s="15" t="str">
        <f t="shared" si="183"/>
        <v/>
      </c>
    </row>
    <row r="316" spans="12:34" x14ac:dyDescent="0.2">
      <c r="L316" s="25" t="str">
        <f t="shared" si="229"/>
        <v/>
      </c>
      <c r="M316" s="28" t="str">
        <f t="shared" si="230"/>
        <v/>
      </c>
      <c r="N316" s="15">
        <v>9</v>
      </c>
      <c r="O316" s="26" t="e">
        <f t="shared" si="231"/>
        <v>#VALUE!</v>
      </c>
      <c r="P316" s="21" t="str">
        <f t="shared" si="232"/>
        <v/>
      </c>
      <c r="Q316" s="21" t="str">
        <f t="shared" si="233"/>
        <v/>
      </c>
      <c r="R316" s="21" t="str">
        <f t="shared" si="234"/>
        <v/>
      </c>
      <c r="S316" s="21" t="str">
        <f t="shared" si="235"/>
        <v/>
      </c>
      <c r="T316" s="21" t="str">
        <f t="shared" si="236"/>
        <v/>
      </c>
      <c r="U316" s="21" t="str">
        <f t="shared" si="237"/>
        <v/>
      </c>
      <c r="V316" s="21" t="str">
        <f t="shared" si="238"/>
        <v/>
      </c>
      <c r="W316" s="21" t="str">
        <f t="shared" si="239"/>
        <v/>
      </c>
      <c r="X316" s="21" t="str">
        <f t="shared" si="240"/>
        <v/>
      </c>
      <c r="Y316" s="21" t="str">
        <f t="shared" si="241"/>
        <v/>
      </c>
      <c r="Z316" s="27" t="e">
        <f t="shared" si="206"/>
        <v>#VALUE!</v>
      </c>
      <c r="AA316" s="27" t="e">
        <f t="shared" si="207"/>
        <v>#VALUE!</v>
      </c>
      <c r="AB316" s="15" t="str">
        <f t="shared" si="228"/>
        <v/>
      </c>
      <c r="AC316" s="15">
        <v>9</v>
      </c>
      <c r="AE316" s="15">
        <v>309</v>
      </c>
      <c r="AF316" s="15">
        <f t="shared" si="208"/>
        <v>0</v>
      </c>
      <c r="AG316" s="15" t="str">
        <f t="shared" si="182"/>
        <v/>
      </c>
      <c r="AH316" s="15" t="str">
        <f t="shared" si="183"/>
        <v/>
      </c>
    </row>
    <row r="317" spans="12:34" x14ac:dyDescent="0.2">
      <c r="L317" s="25" t="str">
        <f t="shared" si="229"/>
        <v/>
      </c>
      <c r="M317" s="28" t="str">
        <f t="shared" si="230"/>
        <v/>
      </c>
      <c r="N317" s="15">
        <v>10</v>
      </c>
      <c r="O317" s="26" t="e">
        <f t="shared" si="231"/>
        <v>#VALUE!</v>
      </c>
      <c r="P317" s="21" t="str">
        <f t="shared" si="232"/>
        <v/>
      </c>
      <c r="Q317" s="21" t="str">
        <f t="shared" si="233"/>
        <v/>
      </c>
      <c r="R317" s="21" t="str">
        <f t="shared" si="234"/>
        <v/>
      </c>
      <c r="S317" s="21" t="str">
        <f t="shared" si="235"/>
        <v/>
      </c>
      <c r="T317" s="21" t="str">
        <f t="shared" si="236"/>
        <v/>
      </c>
      <c r="U317" s="21" t="str">
        <f t="shared" si="237"/>
        <v/>
      </c>
      <c r="V317" s="21" t="str">
        <f t="shared" si="238"/>
        <v/>
      </c>
      <c r="W317" s="21" t="str">
        <f t="shared" si="239"/>
        <v/>
      </c>
      <c r="X317" s="21" t="str">
        <f t="shared" si="240"/>
        <v/>
      </c>
      <c r="Y317" s="21" t="str">
        <f t="shared" si="241"/>
        <v/>
      </c>
      <c r="Z317" s="27" t="e">
        <f t="shared" si="206"/>
        <v>#VALUE!</v>
      </c>
      <c r="AA317" s="27" t="e">
        <f t="shared" si="207"/>
        <v>#VALUE!</v>
      </c>
      <c r="AB317" s="15" t="str">
        <f t="shared" si="228"/>
        <v/>
      </c>
      <c r="AC317" s="15">
        <v>10</v>
      </c>
      <c r="AE317" s="15">
        <v>310</v>
      </c>
      <c r="AF317" s="15">
        <f t="shared" si="208"/>
        <v>0</v>
      </c>
      <c r="AG317" s="15" t="str">
        <f t="shared" si="182"/>
        <v/>
      </c>
      <c r="AH317" s="15" t="str">
        <f t="shared" si="183"/>
        <v/>
      </c>
    </row>
    <row r="318" spans="12:34" x14ac:dyDescent="0.2">
      <c r="L318" s="25" t="str">
        <f t="shared" si="229"/>
        <v/>
      </c>
      <c r="M318" s="28" t="str">
        <f t="shared" si="230"/>
        <v/>
      </c>
      <c r="N318" s="15">
        <v>11</v>
      </c>
      <c r="O318" s="26" t="e">
        <f t="shared" si="231"/>
        <v>#VALUE!</v>
      </c>
      <c r="P318" s="21" t="str">
        <f t="shared" si="232"/>
        <v/>
      </c>
      <c r="Q318" s="21" t="str">
        <f t="shared" si="233"/>
        <v/>
      </c>
      <c r="R318" s="21" t="str">
        <f t="shared" si="234"/>
        <v/>
      </c>
      <c r="S318" s="21" t="str">
        <f t="shared" si="235"/>
        <v/>
      </c>
      <c r="T318" s="21" t="str">
        <f t="shared" si="236"/>
        <v/>
      </c>
      <c r="U318" s="21" t="str">
        <f t="shared" si="237"/>
        <v/>
      </c>
      <c r="V318" s="21" t="str">
        <f t="shared" si="238"/>
        <v/>
      </c>
      <c r="W318" s="21" t="str">
        <f t="shared" si="239"/>
        <v/>
      </c>
      <c r="X318" s="21" t="str">
        <f t="shared" si="240"/>
        <v/>
      </c>
      <c r="Y318" s="21" t="str">
        <f t="shared" si="241"/>
        <v/>
      </c>
      <c r="Z318" s="27" t="e">
        <f t="shared" si="206"/>
        <v>#VALUE!</v>
      </c>
      <c r="AA318" s="27" t="e">
        <f t="shared" si="207"/>
        <v>#VALUE!</v>
      </c>
      <c r="AB318" s="15" t="str">
        <f t="shared" si="228"/>
        <v/>
      </c>
      <c r="AC318" s="15">
        <v>11</v>
      </c>
      <c r="AE318" s="15">
        <v>311</v>
      </c>
      <c r="AF318" s="15">
        <f t="shared" si="208"/>
        <v>0</v>
      </c>
      <c r="AG318" s="15" t="str">
        <f t="shared" si="182"/>
        <v/>
      </c>
      <c r="AH318" s="15" t="str">
        <f t="shared" si="183"/>
        <v/>
      </c>
    </row>
    <row r="319" spans="12:34" x14ac:dyDescent="0.2">
      <c r="L319" s="25" t="str">
        <f t="shared" si="229"/>
        <v/>
      </c>
      <c r="M319" s="28" t="str">
        <f t="shared" si="230"/>
        <v/>
      </c>
      <c r="N319" s="15">
        <v>12</v>
      </c>
      <c r="O319" s="26" t="e">
        <f t="shared" si="231"/>
        <v>#VALUE!</v>
      </c>
      <c r="P319" s="21" t="str">
        <f t="shared" si="232"/>
        <v/>
      </c>
      <c r="Q319" s="21" t="str">
        <f t="shared" si="233"/>
        <v/>
      </c>
      <c r="R319" s="21" t="str">
        <f t="shared" si="234"/>
        <v/>
      </c>
      <c r="S319" s="21" t="str">
        <f t="shared" si="235"/>
        <v/>
      </c>
      <c r="T319" s="21" t="str">
        <f t="shared" si="236"/>
        <v/>
      </c>
      <c r="U319" s="21" t="str">
        <f t="shared" si="237"/>
        <v/>
      </c>
      <c r="V319" s="21" t="str">
        <f t="shared" si="238"/>
        <v/>
      </c>
      <c r="W319" s="21" t="str">
        <f t="shared" si="239"/>
        <v/>
      </c>
      <c r="X319" s="21" t="str">
        <f t="shared" si="240"/>
        <v/>
      </c>
      <c r="Y319" s="21" t="str">
        <f t="shared" si="241"/>
        <v/>
      </c>
      <c r="Z319" s="27" t="e">
        <f t="shared" si="206"/>
        <v>#VALUE!</v>
      </c>
      <c r="AA319" s="27" t="e">
        <f t="shared" si="207"/>
        <v>#VALUE!</v>
      </c>
      <c r="AB319" s="15" t="str">
        <f t="shared" si="228"/>
        <v/>
      </c>
      <c r="AC319" s="15">
        <v>12</v>
      </c>
      <c r="AE319" s="15">
        <v>312</v>
      </c>
      <c r="AF319" s="15">
        <f t="shared" si="208"/>
        <v>0</v>
      </c>
      <c r="AG319" s="15" t="str">
        <f t="shared" si="182"/>
        <v/>
      </c>
      <c r="AH319" s="15" t="str">
        <f t="shared" si="183"/>
        <v/>
      </c>
    </row>
    <row r="320" spans="12:34" x14ac:dyDescent="0.2">
      <c r="L320" s="25" t="str">
        <f t="shared" si="229"/>
        <v/>
      </c>
      <c r="M320" s="28" t="str">
        <f t="shared" si="230"/>
        <v/>
      </c>
      <c r="N320" s="15">
        <v>13</v>
      </c>
      <c r="O320" s="26" t="e">
        <f t="shared" si="231"/>
        <v>#VALUE!</v>
      </c>
      <c r="P320" s="21" t="str">
        <f t="shared" si="232"/>
        <v/>
      </c>
      <c r="Q320" s="21" t="str">
        <f t="shared" si="233"/>
        <v/>
      </c>
      <c r="R320" s="21" t="str">
        <f t="shared" si="234"/>
        <v/>
      </c>
      <c r="S320" s="21" t="str">
        <f t="shared" si="235"/>
        <v/>
      </c>
      <c r="T320" s="21" t="str">
        <f t="shared" si="236"/>
        <v/>
      </c>
      <c r="U320" s="21" t="str">
        <f t="shared" si="237"/>
        <v/>
      </c>
      <c r="V320" s="21" t="str">
        <f t="shared" si="238"/>
        <v/>
      </c>
      <c r="W320" s="21" t="str">
        <f t="shared" si="239"/>
        <v/>
      </c>
      <c r="X320" s="21" t="str">
        <f t="shared" si="240"/>
        <v/>
      </c>
      <c r="Y320" s="21" t="str">
        <f t="shared" si="241"/>
        <v/>
      </c>
      <c r="Z320" s="27" t="e">
        <f t="shared" si="206"/>
        <v>#VALUE!</v>
      </c>
      <c r="AA320" s="27" t="e">
        <f t="shared" si="207"/>
        <v>#VALUE!</v>
      </c>
      <c r="AB320" s="15" t="str">
        <f t="shared" si="228"/>
        <v/>
      </c>
      <c r="AC320" s="15">
        <v>13</v>
      </c>
      <c r="AE320" s="15">
        <v>313</v>
      </c>
      <c r="AF320" s="15">
        <f t="shared" si="208"/>
        <v>0</v>
      </c>
      <c r="AG320" s="15" t="str">
        <f t="shared" si="182"/>
        <v/>
      </c>
      <c r="AH320" s="15" t="str">
        <f t="shared" si="183"/>
        <v/>
      </c>
    </row>
    <row r="321" spans="12:34" x14ac:dyDescent="0.2">
      <c r="L321" s="25" t="str">
        <f t="shared" si="229"/>
        <v/>
      </c>
      <c r="M321" s="28" t="str">
        <f t="shared" si="230"/>
        <v/>
      </c>
      <c r="N321" s="15">
        <v>14</v>
      </c>
      <c r="O321" s="26" t="e">
        <f t="shared" si="231"/>
        <v>#VALUE!</v>
      </c>
      <c r="P321" s="21" t="str">
        <f t="shared" si="232"/>
        <v/>
      </c>
      <c r="Q321" s="21" t="str">
        <f t="shared" si="233"/>
        <v/>
      </c>
      <c r="R321" s="21" t="str">
        <f t="shared" si="234"/>
        <v/>
      </c>
      <c r="S321" s="21" t="str">
        <f t="shared" si="235"/>
        <v/>
      </c>
      <c r="T321" s="21" t="str">
        <f t="shared" si="236"/>
        <v/>
      </c>
      <c r="U321" s="21" t="str">
        <f t="shared" si="237"/>
        <v/>
      </c>
      <c r="V321" s="21" t="str">
        <f t="shared" si="238"/>
        <v/>
      </c>
      <c r="W321" s="21" t="str">
        <f t="shared" si="239"/>
        <v/>
      </c>
      <c r="X321" s="21" t="str">
        <f t="shared" si="240"/>
        <v/>
      </c>
      <c r="Y321" s="21" t="str">
        <f t="shared" si="241"/>
        <v/>
      </c>
      <c r="Z321" s="27" t="e">
        <f t="shared" si="206"/>
        <v>#VALUE!</v>
      </c>
      <c r="AA321" s="27" t="e">
        <f t="shared" si="207"/>
        <v>#VALUE!</v>
      </c>
      <c r="AB321" s="15" t="str">
        <f t="shared" si="228"/>
        <v/>
      </c>
      <c r="AC321" s="15">
        <v>14</v>
      </c>
      <c r="AE321" s="15">
        <v>314</v>
      </c>
      <c r="AF321" s="15">
        <f t="shared" si="208"/>
        <v>0</v>
      </c>
      <c r="AG321" s="15" t="str">
        <f t="shared" si="182"/>
        <v/>
      </c>
      <c r="AH321" s="15" t="str">
        <f t="shared" si="183"/>
        <v/>
      </c>
    </row>
    <row r="322" spans="12:34" x14ac:dyDescent="0.2">
      <c r="L322" s="25" t="str">
        <f t="shared" si="229"/>
        <v/>
      </c>
      <c r="M322" s="28" t="str">
        <f t="shared" si="230"/>
        <v/>
      </c>
      <c r="N322" s="15">
        <v>15</v>
      </c>
      <c r="O322" s="26" t="e">
        <f t="shared" si="231"/>
        <v>#VALUE!</v>
      </c>
      <c r="P322" s="21" t="str">
        <f t="shared" si="232"/>
        <v/>
      </c>
      <c r="Q322" s="21" t="str">
        <f t="shared" si="233"/>
        <v/>
      </c>
      <c r="R322" s="21" t="str">
        <f t="shared" si="234"/>
        <v/>
      </c>
      <c r="S322" s="21" t="str">
        <f t="shared" si="235"/>
        <v/>
      </c>
      <c r="T322" s="21" t="str">
        <f t="shared" si="236"/>
        <v/>
      </c>
      <c r="U322" s="21" t="str">
        <f t="shared" si="237"/>
        <v/>
      </c>
      <c r="V322" s="21" t="str">
        <f t="shared" si="238"/>
        <v/>
      </c>
      <c r="W322" s="21" t="str">
        <f t="shared" si="239"/>
        <v/>
      </c>
      <c r="X322" s="21" t="str">
        <f t="shared" si="240"/>
        <v/>
      </c>
      <c r="Y322" s="21" t="str">
        <f t="shared" si="241"/>
        <v/>
      </c>
      <c r="Z322" s="27" t="e">
        <f t="shared" si="206"/>
        <v>#VALUE!</v>
      </c>
      <c r="AA322" s="27" t="e">
        <f t="shared" si="207"/>
        <v>#VALUE!</v>
      </c>
      <c r="AB322" s="15" t="str">
        <f t="shared" si="228"/>
        <v/>
      </c>
      <c r="AC322" s="15">
        <v>15</v>
      </c>
      <c r="AE322" s="15">
        <v>315</v>
      </c>
      <c r="AF322" s="15">
        <f t="shared" si="208"/>
        <v>0</v>
      </c>
      <c r="AG322" s="15" t="str">
        <f t="shared" si="182"/>
        <v/>
      </c>
      <c r="AH322" s="15" t="str">
        <f t="shared" si="183"/>
        <v/>
      </c>
    </row>
    <row r="323" spans="12:34" x14ac:dyDescent="0.2">
      <c r="L323" s="25" t="str">
        <f t="shared" si="229"/>
        <v/>
      </c>
      <c r="M323" s="28" t="str">
        <f t="shared" si="230"/>
        <v/>
      </c>
      <c r="N323" s="15">
        <v>16</v>
      </c>
      <c r="O323" s="26" t="e">
        <f t="shared" si="231"/>
        <v>#VALUE!</v>
      </c>
      <c r="P323" s="21" t="str">
        <f t="shared" si="232"/>
        <v/>
      </c>
      <c r="Q323" s="21" t="str">
        <f t="shared" si="233"/>
        <v/>
      </c>
      <c r="R323" s="21" t="str">
        <f t="shared" si="234"/>
        <v/>
      </c>
      <c r="S323" s="21" t="str">
        <f t="shared" si="235"/>
        <v/>
      </c>
      <c r="T323" s="21" t="str">
        <f t="shared" si="236"/>
        <v/>
      </c>
      <c r="U323" s="21" t="str">
        <f t="shared" si="237"/>
        <v/>
      </c>
      <c r="V323" s="21" t="str">
        <f t="shared" si="238"/>
        <v/>
      </c>
      <c r="W323" s="21" t="str">
        <f t="shared" si="239"/>
        <v/>
      </c>
      <c r="X323" s="21" t="str">
        <f t="shared" si="240"/>
        <v/>
      </c>
      <c r="Y323" s="21" t="str">
        <f t="shared" si="241"/>
        <v/>
      </c>
      <c r="Z323" s="27" t="e">
        <f t="shared" si="206"/>
        <v>#VALUE!</v>
      </c>
      <c r="AA323" s="27" t="e">
        <f t="shared" si="207"/>
        <v>#VALUE!</v>
      </c>
      <c r="AB323" s="15" t="str">
        <f t="shared" si="228"/>
        <v/>
      </c>
      <c r="AC323" s="15">
        <v>16</v>
      </c>
      <c r="AE323" s="15">
        <v>316</v>
      </c>
      <c r="AF323" s="15">
        <f t="shared" si="208"/>
        <v>0</v>
      </c>
      <c r="AG323" s="15" t="str">
        <f t="shared" si="182"/>
        <v/>
      </c>
      <c r="AH323" s="15" t="str">
        <f t="shared" si="183"/>
        <v/>
      </c>
    </row>
    <row r="324" spans="12:34" x14ac:dyDescent="0.2">
      <c r="L324" s="25" t="str">
        <f t="shared" si="229"/>
        <v/>
      </c>
      <c r="M324" s="28" t="str">
        <f t="shared" si="230"/>
        <v/>
      </c>
      <c r="N324" s="15">
        <v>17</v>
      </c>
      <c r="O324" s="26" t="e">
        <f t="shared" si="231"/>
        <v>#VALUE!</v>
      </c>
      <c r="P324" s="21" t="str">
        <f t="shared" si="232"/>
        <v/>
      </c>
      <c r="Q324" s="21" t="str">
        <f t="shared" si="233"/>
        <v/>
      </c>
      <c r="R324" s="21" t="str">
        <f t="shared" si="234"/>
        <v/>
      </c>
      <c r="S324" s="21" t="str">
        <f t="shared" si="235"/>
        <v/>
      </c>
      <c r="T324" s="21" t="str">
        <f t="shared" si="236"/>
        <v/>
      </c>
      <c r="U324" s="21" t="str">
        <f t="shared" si="237"/>
        <v/>
      </c>
      <c r="V324" s="21" t="str">
        <f t="shared" si="238"/>
        <v/>
      </c>
      <c r="W324" s="21" t="str">
        <f t="shared" si="239"/>
        <v/>
      </c>
      <c r="X324" s="21" t="str">
        <f t="shared" si="240"/>
        <v/>
      </c>
      <c r="Y324" s="21" t="str">
        <f t="shared" si="241"/>
        <v/>
      </c>
      <c r="Z324" s="27" t="e">
        <f t="shared" si="206"/>
        <v>#VALUE!</v>
      </c>
      <c r="AA324" s="27" t="e">
        <f t="shared" si="207"/>
        <v>#VALUE!</v>
      </c>
      <c r="AB324" s="15" t="str">
        <f t="shared" si="228"/>
        <v/>
      </c>
      <c r="AC324" s="15">
        <v>17</v>
      </c>
      <c r="AE324" s="15">
        <v>317</v>
      </c>
      <c r="AF324" s="15">
        <f t="shared" si="208"/>
        <v>0</v>
      </c>
      <c r="AG324" s="15" t="str">
        <f t="shared" si="182"/>
        <v/>
      </c>
      <c r="AH324" s="15" t="str">
        <f t="shared" si="183"/>
        <v/>
      </c>
    </row>
    <row r="325" spans="12:34" x14ac:dyDescent="0.2">
      <c r="L325" s="25" t="str">
        <f t="shared" ref="L325:L336" si="242">IF(H25&lt;&gt;0,H25,"")</f>
        <v/>
      </c>
      <c r="M325" s="28" t="str">
        <f t="shared" ref="M325:M336" si="243">IF(H25&lt;&gt;0,"x7","")</f>
        <v/>
      </c>
      <c r="N325" s="15">
        <v>18</v>
      </c>
      <c r="O325" s="26" t="e">
        <f t="shared" si="231"/>
        <v>#VALUE!</v>
      </c>
      <c r="P325" s="21" t="str">
        <f t="shared" si="232"/>
        <v/>
      </c>
      <c r="Q325" s="21" t="str">
        <f t="shared" si="233"/>
        <v/>
      </c>
      <c r="R325" s="21" t="str">
        <f t="shared" si="234"/>
        <v/>
      </c>
      <c r="S325" s="21" t="str">
        <f t="shared" si="235"/>
        <v/>
      </c>
      <c r="T325" s="21" t="str">
        <f t="shared" si="236"/>
        <v/>
      </c>
      <c r="U325" s="21" t="str">
        <f t="shared" si="237"/>
        <v/>
      </c>
      <c r="V325" s="21" t="str">
        <f t="shared" si="238"/>
        <v/>
      </c>
      <c r="W325" s="21" t="str">
        <f t="shared" si="239"/>
        <v/>
      </c>
      <c r="X325" s="21" t="str">
        <f t="shared" si="240"/>
        <v/>
      </c>
      <c r="Y325" s="21" t="str">
        <f t="shared" si="241"/>
        <v/>
      </c>
      <c r="Z325" s="27" t="e">
        <f t="shared" si="206"/>
        <v>#VALUE!</v>
      </c>
      <c r="AA325" s="27" t="e">
        <f t="shared" si="207"/>
        <v>#VALUE!</v>
      </c>
      <c r="AB325" s="15" t="str">
        <f t="shared" si="228"/>
        <v/>
      </c>
      <c r="AC325" s="15">
        <v>18</v>
      </c>
      <c r="AE325" s="15">
        <v>318</v>
      </c>
      <c r="AF325" s="15">
        <f t="shared" si="208"/>
        <v>0</v>
      </c>
      <c r="AG325" s="15" t="str">
        <f t="shared" si="182"/>
        <v/>
      </c>
      <c r="AH325" s="15" t="str">
        <f t="shared" si="183"/>
        <v/>
      </c>
    </row>
    <row r="326" spans="12:34" x14ac:dyDescent="0.2">
      <c r="L326" s="25" t="str">
        <f t="shared" si="242"/>
        <v/>
      </c>
      <c r="M326" s="28" t="str">
        <f t="shared" si="243"/>
        <v/>
      </c>
      <c r="N326" s="15">
        <v>19</v>
      </c>
      <c r="O326" s="26" t="e">
        <f t="shared" ref="O326:O336" si="244">Z326+(AA326-1)/2</f>
        <v>#VALUE!</v>
      </c>
      <c r="P326" s="21" t="str">
        <f t="shared" si="232"/>
        <v/>
      </c>
      <c r="Q326" s="21" t="str">
        <f t="shared" si="233"/>
        <v/>
      </c>
      <c r="R326" s="21" t="str">
        <f t="shared" si="234"/>
        <v/>
      </c>
      <c r="S326" s="21" t="str">
        <f t="shared" si="235"/>
        <v/>
      </c>
      <c r="T326" s="21" t="str">
        <f t="shared" si="236"/>
        <v/>
      </c>
      <c r="U326" s="21" t="str">
        <f t="shared" si="237"/>
        <v/>
      </c>
      <c r="V326" s="21" t="str">
        <f t="shared" si="238"/>
        <v/>
      </c>
      <c r="W326" s="21" t="str">
        <f t="shared" si="239"/>
        <v/>
      </c>
      <c r="X326" s="21" t="str">
        <f t="shared" si="240"/>
        <v/>
      </c>
      <c r="Y326" s="21" t="str">
        <f t="shared" si="241"/>
        <v/>
      </c>
      <c r="Z326" s="27" t="e">
        <f t="shared" si="206"/>
        <v>#VALUE!</v>
      </c>
      <c r="AA326" s="27" t="e">
        <f t="shared" si="207"/>
        <v>#VALUE!</v>
      </c>
      <c r="AB326" s="15" t="str">
        <f t="shared" si="228"/>
        <v/>
      </c>
      <c r="AC326" s="15">
        <v>19</v>
      </c>
      <c r="AE326" s="15">
        <v>319</v>
      </c>
      <c r="AF326" s="15">
        <f t="shared" si="208"/>
        <v>0</v>
      </c>
      <c r="AG326" s="15" t="str">
        <f t="shared" si="182"/>
        <v/>
      </c>
      <c r="AH326" s="15" t="str">
        <f t="shared" si="183"/>
        <v/>
      </c>
    </row>
    <row r="327" spans="12:34" x14ac:dyDescent="0.2">
      <c r="L327" s="25" t="str">
        <f t="shared" si="242"/>
        <v/>
      </c>
      <c r="M327" s="28" t="str">
        <f t="shared" si="243"/>
        <v/>
      </c>
      <c r="N327" s="15">
        <v>20</v>
      </c>
      <c r="O327" s="26" t="e">
        <f t="shared" si="244"/>
        <v>#VALUE!</v>
      </c>
      <c r="P327" s="21" t="str">
        <f t="shared" ref="P327:P336" si="245">IF(M327="x1",O327,"")</f>
        <v/>
      </c>
      <c r="Q327" s="21" t="str">
        <f t="shared" ref="Q327:Q336" si="246">IF(M327="x2",O327,"")</f>
        <v/>
      </c>
      <c r="R327" s="21" t="str">
        <f t="shared" ref="R327:R363" si="247">IF($M327="x3",$O327,"")</f>
        <v/>
      </c>
      <c r="S327" s="21" t="str">
        <f t="shared" ref="S327:S363" si="248">IF($M327="x4",$O327,"")</f>
        <v/>
      </c>
      <c r="T327" s="21" t="str">
        <f t="shared" ref="T327:T363" si="249">IF($M327="x5",$O327,"")</f>
        <v/>
      </c>
      <c r="U327" s="21" t="str">
        <f t="shared" ref="U327:U363" si="250">IF($M327="x6",$O327,"")</f>
        <v/>
      </c>
      <c r="V327" s="21" t="str">
        <f t="shared" ref="V327:V363" si="251">IF($M327="x7",$O327,"")</f>
        <v/>
      </c>
      <c r="W327" s="21" t="str">
        <f t="shared" ref="W327:W363" si="252">IF($M327="x8",$O327,"")</f>
        <v/>
      </c>
      <c r="X327" s="21" t="str">
        <f t="shared" ref="X327:X363" si="253">IF($M327="x9",$O327,"")</f>
        <v/>
      </c>
      <c r="Y327" s="21" t="str">
        <f t="shared" ref="Y327:Y363" si="254">IF($M327="x10",$O327,"")</f>
        <v/>
      </c>
      <c r="Z327" s="27" t="e">
        <f t="shared" si="206"/>
        <v>#VALUE!</v>
      </c>
      <c r="AA327" s="27" t="e">
        <f t="shared" si="207"/>
        <v>#VALUE!</v>
      </c>
      <c r="AB327" s="15" t="str">
        <f t="shared" si="228"/>
        <v/>
      </c>
      <c r="AC327" s="15">
        <v>20</v>
      </c>
      <c r="AE327" s="15">
        <v>320</v>
      </c>
      <c r="AF327" s="15">
        <f t="shared" si="208"/>
        <v>0</v>
      </c>
      <c r="AG327" s="15" t="str">
        <f t="shared" ref="AG327:AG432" si="255">IF(AF327&lt;2,"",AF327)</f>
        <v/>
      </c>
      <c r="AH327" s="15" t="str">
        <f t="shared" ref="AH327:AH432" si="256">IF(AG327="","",(AG327^3)-AG327)</f>
        <v/>
      </c>
    </row>
    <row r="328" spans="12:34" x14ac:dyDescent="0.2">
      <c r="L328" s="25" t="str">
        <f t="shared" si="242"/>
        <v/>
      </c>
      <c r="M328" s="28" t="str">
        <f t="shared" si="243"/>
        <v/>
      </c>
      <c r="N328" s="15">
        <v>21</v>
      </c>
      <c r="O328" s="26" t="e">
        <f t="shared" si="244"/>
        <v>#VALUE!</v>
      </c>
      <c r="P328" s="21" t="str">
        <f t="shared" si="245"/>
        <v/>
      </c>
      <c r="Q328" s="21" t="str">
        <f t="shared" si="246"/>
        <v/>
      </c>
      <c r="R328" s="21" t="str">
        <f t="shared" si="247"/>
        <v/>
      </c>
      <c r="S328" s="21" t="str">
        <f t="shared" si="248"/>
        <v/>
      </c>
      <c r="T328" s="21" t="str">
        <f t="shared" si="249"/>
        <v/>
      </c>
      <c r="U328" s="21" t="str">
        <f t="shared" si="250"/>
        <v/>
      </c>
      <c r="V328" s="21" t="str">
        <f t="shared" si="251"/>
        <v/>
      </c>
      <c r="W328" s="21" t="str">
        <f t="shared" si="252"/>
        <v/>
      </c>
      <c r="X328" s="21" t="str">
        <f t="shared" si="253"/>
        <v/>
      </c>
      <c r="Y328" s="21" t="str">
        <f t="shared" si="254"/>
        <v/>
      </c>
      <c r="Z328" s="27" t="e">
        <f t="shared" ref="Z328:Z391" si="257">RANK(L328,$L$8:$L$507,1)</f>
        <v>#VALUE!</v>
      </c>
      <c r="AA328" s="27" t="e">
        <f t="shared" ref="AA328:AA391" si="258">VLOOKUP(Z328,$AE$8:$AF$507,2)</f>
        <v>#VALUE!</v>
      </c>
      <c r="AB328" s="15" t="str">
        <f t="shared" si="228"/>
        <v/>
      </c>
      <c r="AC328" s="15">
        <v>21</v>
      </c>
      <c r="AE328" s="15">
        <v>321</v>
      </c>
      <c r="AF328" s="15">
        <f t="shared" ref="AF328:AF391" si="259">COUNTIF($Z$8:$Z$507,AE328)</f>
        <v>0</v>
      </c>
      <c r="AG328" s="15" t="str">
        <f t="shared" si="255"/>
        <v/>
      </c>
      <c r="AH328" s="15" t="str">
        <f t="shared" si="256"/>
        <v/>
      </c>
    </row>
    <row r="329" spans="12:34" x14ac:dyDescent="0.2">
      <c r="L329" s="25" t="str">
        <f t="shared" si="242"/>
        <v/>
      </c>
      <c r="M329" s="28" t="str">
        <f t="shared" si="243"/>
        <v/>
      </c>
      <c r="N329" s="15">
        <v>22</v>
      </c>
      <c r="O329" s="26" t="e">
        <f t="shared" si="244"/>
        <v>#VALUE!</v>
      </c>
      <c r="P329" s="21" t="str">
        <f t="shared" si="245"/>
        <v/>
      </c>
      <c r="Q329" s="21" t="str">
        <f t="shared" si="246"/>
        <v/>
      </c>
      <c r="R329" s="21" t="str">
        <f t="shared" si="247"/>
        <v/>
      </c>
      <c r="S329" s="21" t="str">
        <f t="shared" si="248"/>
        <v/>
      </c>
      <c r="T329" s="21" t="str">
        <f t="shared" si="249"/>
        <v/>
      </c>
      <c r="U329" s="21" t="str">
        <f t="shared" si="250"/>
        <v/>
      </c>
      <c r="V329" s="21" t="str">
        <f t="shared" si="251"/>
        <v/>
      </c>
      <c r="W329" s="21" t="str">
        <f t="shared" si="252"/>
        <v/>
      </c>
      <c r="X329" s="21" t="str">
        <f t="shared" si="253"/>
        <v/>
      </c>
      <c r="Y329" s="21" t="str">
        <f t="shared" si="254"/>
        <v/>
      </c>
      <c r="Z329" s="27" t="e">
        <f t="shared" si="257"/>
        <v>#VALUE!</v>
      </c>
      <c r="AA329" s="27" t="e">
        <f t="shared" si="258"/>
        <v>#VALUE!</v>
      </c>
      <c r="AB329" s="15" t="str">
        <f t="shared" si="228"/>
        <v/>
      </c>
      <c r="AC329" s="15">
        <v>22</v>
      </c>
      <c r="AE329" s="15">
        <v>322</v>
      </c>
      <c r="AF329" s="15">
        <f t="shared" si="259"/>
        <v>0</v>
      </c>
      <c r="AG329" s="15" t="str">
        <f t="shared" si="255"/>
        <v/>
      </c>
      <c r="AH329" s="15" t="str">
        <f t="shared" si="256"/>
        <v/>
      </c>
    </row>
    <row r="330" spans="12:34" x14ac:dyDescent="0.2">
      <c r="L330" s="25" t="str">
        <f t="shared" si="242"/>
        <v/>
      </c>
      <c r="M330" s="28" t="str">
        <f t="shared" si="243"/>
        <v/>
      </c>
      <c r="N330" s="15">
        <v>23</v>
      </c>
      <c r="O330" s="26" t="e">
        <f t="shared" si="244"/>
        <v>#VALUE!</v>
      </c>
      <c r="P330" s="21" t="str">
        <f t="shared" si="245"/>
        <v/>
      </c>
      <c r="Q330" s="21" t="str">
        <f t="shared" si="246"/>
        <v/>
      </c>
      <c r="R330" s="21" t="str">
        <f t="shared" si="247"/>
        <v/>
      </c>
      <c r="S330" s="21" t="str">
        <f t="shared" si="248"/>
        <v/>
      </c>
      <c r="T330" s="21" t="str">
        <f t="shared" si="249"/>
        <v/>
      </c>
      <c r="U330" s="21" t="str">
        <f t="shared" si="250"/>
        <v/>
      </c>
      <c r="V330" s="21" t="str">
        <f t="shared" si="251"/>
        <v/>
      </c>
      <c r="W330" s="21" t="str">
        <f t="shared" si="252"/>
        <v/>
      </c>
      <c r="X330" s="21" t="str">
        <f t="shared" si="253"/>
        <v/>
      </c>
      <c r="Y330" s="21" t="str">
        <f t="shared" si="254"/>
        <v/>
      </c>
      <c r="Z330" s="27" t="e">
        <f t="shared" si="257"/>
        <v>#VALUE!</v>
      </c>
      <c r="AA330" s="27" t="e">
        <f t="shared" si="258"/>
        <v>#VALUE!</v>
      </c>
      <c r="AB330" s="15" t="str">
        <f t="shared" si="228"/>
        <v/>
      </c>
      <c r="AC330" s="15">
        <v>23</v>
      </c>
      <c r="AE330" s="15">
        <v>323</v>
      </c>
      <c r="AF330" s="15">
        <f t="shared" si="259"/>
        <v>0</v>
      </c>
      <c r="AG330" s="15" t="str">
        <f t="shared" si="255"/>
        <v/>
      </c>
      <c r="AH330" s="15" t="str">
        <f t="shared" si="256"/>
        <v/>
      </c>
    </row>
    <row r="331" spans="12:34" x14ac:dyDescent="0.2">
      <c r="L331" s="25" t="str">
        <f t="shared" si="242"/>
        <v/>
      </c>
      <c r="M331" s="28" t="str">
        <f t="shared" si="243"/>
        <v/>
      </c>
      <c r="N331" s="15">
        <v>24</v>
      </c>
      <c r="O331" s="26" t="e">
        <f t="shared" si="244"/>
        <v>#VALUE!</v>
      </c>
      <c r="P331" s="21" t="str">
        <f t="shared" si="245"/>
        <v/>
      </c>
      <c r="Q331" s="21" t="str">
        <f t="shared" si="246"/>
        <v/>
      </c>
      <c r="R331" s="21" t="str">
        <f t="shared" si="247"/>
        <v/>
      </c>
      <c r="S331" s="21" t="str">
        <f t="shared" si="248"/>
        <v/>
      </c>
      <c r="T331" s="21" t="str">
        <f t="shared" si="249"/>
        <v/>
      </c>
      <c r="U331" s="21" t="str">
        <f t="shared" si="250"/>
        <v/>
      </c>
      <c r="V331" s="21" t="str">
        <f t="shared" si="251"/>
        <v/>
      </c>
      <c r="W331" s="21" t="str">
        <f t="shared" si="252"/>
        <v/>
      </c>
      <c r="X331" s="21" t="str">
        <f t="shared" si="253"/>
        <v/>
      </c>
      <c r="Y331" s="21" t="str">
        <f t="shared" si="254"/>
        <v/>
      </c>
      <c r="Z331" s="27" t="e">
        <f t="shared" si="257"/>
        <v>#VALUE!</v>
      </c>
      <c r="AA331" s="27" t="e">
        <f t="shared" si="258"/>
        <v>#VALUE!</v>
      </c>
      <c r="AB331" s="15" t="str">
        <f t="shared" si="228"/>
        <v/>
      </c>
      <c r="AC331" s="15">
        <v>24</v>
      </c>
      <c r="AE331" s="15">
        <v>324</v>
      </c>
      <c r="AF331" s="15">
        <f t="shared" si="259"/>
        <v>0</v>
      </c>
      <c r="AG331" s="15" t="str">
        <f t="shared" si="255"/>
        <v/>
      </c>
      <c r="AH331" s="15" t="str">
        <f t="shared" si="256"/>
        <v/>
      </c>
    </row>
    <row r="332" spans="12:34" x14ac:dyDescent="0.2">
      <c r="L332" s="25" t="str">
        <f t="shared" si="242"/>
        <v/>
      </c>
      <c r="M332" s="28" t="str">
        <f t="shared" si="243"/>
        <v/>
      </c>
      <c r="N332" s="15">
        <v>25</v>
      </c>
      <c r="O332" s="26" t="e">
        <f t="shared" si="244"/>
        <v>#VALUE!</v>
      </c>
      <c r="P332" s="21" t="str">
        <f t="shared" si="245"/>
        <v/>
      </c>
      <c r="Q332" s="21" t="str">
        <f t="shared" si="246"/>
        <v/>
      </c>
      <c r="R332" s="21" t="str">
        <f t="shared" si="247"/>
        <v/>
      </c>
      <c r="S332" s="21" t="str">
        <f t="shared" si="248"/>
        <v/>
      </c>
      <c r="T332" s="21" t="str">
        <f t="shared" si="249"/>
        <v/>
      </c>
      <c r="U332" s="21" t="str">
        <f t="shared" si="250"/>
        <v/>
      </c>
      <c r="V332" s="21" t="str">
        <f t="shared" si="251"/>
        <v/>
      </c>
      <c r="W332" s="21" t="str">
        <f t="shared" si="252"/>
        <v/>
      </c>
      <c r="X332" s="21" t="str">
        <f t="shared" si="253"/>
        <v/>
      </c>
      <c r="Y332" s="21" t="str">
        <f t="shared" si="254"/>
        <v/>
      </c>
      <c r="Z332" s="27" t="e">
        <f t="shared" si="257"/>
        <v>#VALUE!</v>
      </c>
      <c r="AA332" s="27" t="e">
        <f t="shared" si="258"/>
        <v>#VALUE!</v>
      </c>
      <c r="AB332" s="15" t="str">
        <f t="shared" si="228"/>
        <v/>
      </c>
      <c r="AC332" s="15">
        <v>25</v>
      </c>
      <c r="AE332" s="15">
        <v>325</v>
      </c>
      <c r="AF332" s="15">
        <f t="shared" si="259"/>
        <v>0</v>
      </c>
      <c r="AG332" s="15" t="str">
        <f t="shared" si="255"/>
        <v/>
      </c>
      <c r="AH332" s="15" t="str">
        <f t="shared" si="256"/>
        <v/>
      </c>
    </row>
    <row r="333" spans="12:34" x14ac:dyDescent="0.2">
      <c r="L333" s="25" t="str">
        <f t="shared" si="242"/>
        <v/>
      </c>
      <c r="M333" s="28" t="str">
        <f t="shared" si="243"/>
        <v/>
      </c>
      <c r="N333" s="15">
        <v>26</v>
      </c>
      <c r="O333" s="26" t="e">
        <f t="shared" si="244"/>
        <v>#VALUE!</v>
      </c>
      <c r="P333" s="21" t="str">
        <f t="shared" si="245"/>
        <v/>
      </c>
      <c r="Q333" s="21" t="str">
        <f t="shared" si="246"/>
        <v/>
      </c>
      <c r="R333" s="21" t="str">
        <f t="shared" si="247"/>
        <v/>
      </c>
      <c r="S333" s="21" t="str">
        <f t="shared" si="248"/>
        <v/>
      </c>
      <c r="T333" s="21" t="str">
        <f t="shared" si="249"/>
        <v/>
      </c>
      <c r="U333" s="21" t="str">
        <f t="shared" si="250"/>
        <v/>
      </c>
      <c r="V333" s="21" t="str">
        <f t="shared" si="251"/>
        <v/>
      </c>
      <c r="W333" s="21" t="str">
        <f t="shared" si="252"/>
        <v/>
      </c>
      <c r="X333" s="21" t="str">
        <f t="shared" si="253"/>
        <v/>
      </c>
      <c r="Y333" s="21" t="str">
        <f t="shared" si="254"/>
        <v/>
      </c>
      <c r="Z333" s="27" t="e">
        <f t="shared" si="257"/>
        <v>#VALUE!</v>
      </c>
      <c r="AA333" s="27" t="e">
        <f t="shared" si="258"/>
        <v>#VALUE!</v>
      </c>
      <c r="AB333" s="15" t="str">
        <f t="shared" si="228"/>
        <v/>
      </c>
      <c r="AC333" s="15">
        <v>26</v>
      </c>
      <c r="AE333" s="15">
        <v>326</v>
      </c>
      <c r="AF333" s="15">
        <f t="shared" si="259"/>
        <v>0</v>
      </c>
      <c r="AG333" s="15" t="str">
        <f t="shared" si="255"/>
        <v/>
      </c>
      <c r="AH333" s="15" t="str">
        <f t="shared" si="256"/>
        <v/>
      </c>
    </row>
    <row r="334" spans="12:34" x14ac:dyDescent="0.2">
      <c r="L334" s="25" t="str">
        <f t="shared" si="242"/>
        <v/>
      </c>
      <c r="M334" s="28" t="str">
        <f t="shared" si="243"/>
        <v/>
      </c>
      <c r="N334" s="15">
        <v>27</v>
      </c>
      <c r="O334" s="26" t="e">
        <f t="shared" si="244"/>
        <v>#VALUE!</v>
      </c>
      <c r="P334" s="21" t="str">
        <f t="shared" si="245"/>
        <v/>
      </c>
      <c r="Q334" s="21" t="str">
        <f t="shared" si="246"/>
        <v/>
      </c>
      <c r="R334" s="21" t="str">
        <f t="shared" si="247"/>
        <v/>
      </c>
      <c r="S334" s="21" t="str">
        <f t="shared" si="248"/>
        <v/>
      </c>
      <c r="T334" s="21" t="str">
        <f t="shared" si="249"/>
        <v/>
      </c>
      <c r="U334" s="21" t="str">
        <f t="shared" si="250"/>
        <v/>
      </c>
      <c r="V334" s="21" t="str">
        <f t="shared" si="251"/>
        <v/>
      </c>
      <c r="W334" s="21" t="str">
        <f t="shared" si="252"/>
        <v/>
      </c>
      <c r="X334" s="21" t="str">
        <f t="shared" si="253"/>
        <v/>
      </c>
      <c r="Y334" s="21" t="str">
        <f t="shared" si="254"/>
        <v/>
      </c>
      <c r="Z334" s="27" t="e">
        <f t="shared" si="257"/>
        <v>#VALUE!</v>
      </c>
      <c r="AA334" s="27" t="e">
        <f t="shared" si="258"/>
        <v>#VALUE!</v>
      </c>
      <c r="AB334" s="15" t="str">
        <f t="shared" si="228"/>
        <v/>
      </c>
      <c r="AC334" s="15">
        <v>27</v>
      </c>
      <c r="AE334" s="15">
        <v>327</v>
      </c>
      <c r="AF334" s="15">
        <f t="shared" si="259"/>
        <v>0</v>
      </c>
      <c r="AG334" s="15" t="str">
        <f t="shared" si="255"/>
        <v/>
      </c>
      <c r="AH334" s="15" t="str">
        <f t="shared" si="256"/>
        <v/>
      </c>
    </row>
    <row r="335" spans="12:34" x14ac:dyDescent="0.2">
      <c r="L335" s="25" t="str">
        <f t="shared" si="242"/>
        <v/>
      </c>
      <c r="M335" s="28" t="str">
        <f t="shared" si="243"/>
        <v/>
      </c>
      <c r="N335" s="15">
        <v>28</v>
      </c>
      <c r="O335" s="26" t="e">
        <f t="shared" si="244"/>
        <v>#VALUE!</v>
      </c>
      <c r="P335" s="21" t="str">
        <f t="shared" si="245"/>
        <v/>
      </c>
      <c r="Q335" s="21" t="str">
        <f t="shared" si="246"/>
        <v/>
      </c>
      <c r="R335" s="21" t="str">
        <f t="shared" si="247"/>
        <v/>
      </c>
      <c r="S335" s="21" t="str">
        <f t="shared" si="248"/>
        <v/>
      </c>
      <c r="T335" s="21" t="str">
        <f t="shared" si="249"/>
        <v/>
      </c>
      <c r="U335" s="21" t="str">
        <f t="shared" si="250"/>
        <v/>
      </c>
      <c r="V335" s="21" t="str">
        <f t="shared" si="251"/>
        <v/>
      </c>
      <c r="W335" s="21" t="str">
        <f t="shared" si="252"/>
        <v/>
      </c>
      <c r="X335" s="21" t="str">
        <f t="shared" si="253"/>
        <v/>
      </c>
      <c r="Y335" s="21" t="str">
        <f t="shared" si="254"/>
        <v/>
      </c>
      <c r="Z335" s="27" t="e">
        <f t="shared" si="257"/>
        <v>#VALUE!</v>
      </c>
      <c r="AA335" s="27" t="e">
        <f t="shared" si="258"/>
        <v>#VALUE!</v>
      </c>
      <c r="AB335" s="15" t="str">
        <f t="shared" si="228"/>
        <v/>
      </c>
      <c r="AC335" s="15">
        <v>28</v>
      </c>
      <c r="AE335" s="15">
        <v>328</v>
      </c>
      <c r="AF335" s="15">
        <f t="shared" si="259"/>
        <v>0</v>
      </c>
      <c r="AG335" s="15" t="str">
        <f t="shared" si="255"/>
        <v/>
      </c>
      <c r="AH335" s="15" t="str">
        <f t="shared" si="256"/>
        <v/>
      </c>
    </row>
    <row r="336" spans="12:34" x14ac:dyDescent="0.2">
      <c r="L336" s="25" t="str">
        <f t="shared" si="242"/>
        <v/>
      </c>
      <c r="M336" s="28" t="str">
        <f t="shared" si="243"/>
        <v/>
      </c>
      <c r="N336" s="15">
        <v>29</v>
      </c>
      <c r="O336" s="26" t="e">
        <f t="shared" si="244"/>
        <v>#VALUE!</v>
      </c>
      <c r="P336" s="21" t="str">
        <f t="shared" si="245"/>
        <v/>
      </c>
      <c r="Q336" s="21" t="str">
        <f t="shared" si="246"/>
        <v/>
      </c>
      <c r="R336" s="21" t="str">
        <f t="shared" si="247"/>
        <v/>
      </c>
      <c r="S336" s="21" t="str">
        <f t="shared" si="248"/>
        <v/>
      </c>
      <c r="T336" s="21" t="str">
        <f t="shared" si="249"/>
        <v/>
      </c>
      <c r="U336" s="21" t="str">
        <f t="shared" si="250"/>
        <v/>
      </c>
      <c r="V336" s="21" t="str">
        <f t="shared" si="251"/>
        <v/>
      </c>
      <c r="W336" s="21" t="str">
        <f t="shared" si="252"/>
        <v/>
      </c>
      <c r="X336" s="21" t="str">
        <f t="shared" si="253"/>
        <v/>
      </c>
      <c r="Y336" s="21" t="str">
        <f t="shared" si="254"/>
        <v/>
      </c>
      <c r="Z336" s="27" t="e">
        <f t="shared" si="257"/>
        <v>#VALUE!</v>
      </c>
      <c r="AA336" s="27" t="e">
        <f t="shared" si="258"/>
        <v>#VALUE!</v>
      </c>
      <c r="AB336" s="15" t="str">
        <f t="shared" si="228"/>
        <v/>
      </c>
      <c r="AC336" s="15">
        <v>29</v>
      </c>
      <c r="AE336" s="15">
        <v>329</v>
      </c>
      <c r="AF336" s="15">
        <f t="shared" si="259"/>
        <v>0</v>
      </c>
      <c r="AG336" s="15" t="str">
        <f t="shared" si="255"/>
        <v/>
      </c>
      <c r="AH336" s="15" t="str">
        <f t="shared" si="256"/>
        <v/>
      </c>
    </row>
    <row r="337" spans="12:34" x14ac:dyDescent="0.2">
      <c r="L337" s="25" t="str">
        <f t="shared" ref="L337:L357" si="260">IF(H37&lt;&gt;0,H37,"")</f>
        <v/>
      </c>
      <c r="M337" s="28" t="str">
        <f t="shared" ref="M337:M357" si="261">IF(H37&lt;&gt;0,"x7","")</f>
        <v/>
      </c>
      <c r="N337" s="15">
        <v>30</v>
      </c>
      <c r="O337" s="26" t="e">
        <f t="shared" ref="O337:O357" si="262">Z337+(AA337-1)/2</f>
        <v>#VALUE!</v>
      </c>
      <c r="P337" s="21" t="str">
        <f t="shared" ref="P337:P357" si="263">IF(M337="x1",O337,"")</f>
        <v/>
      </c>
      <c r="Q337" s="21" t="str">
        <f t="shared" ref="Q337:Q357" si="264">IF(M337="x2",O337,"")</f>
        <v/>
      </c>
      <c r="R337" s="21" t="str">
        <f t="shared" si="247"/>
        <v/>
      </c>
      <c r="S337" s="21" t="str">
        <f t="shared" si="248"/>
        <v/>
      </c>
      <c r="T337" s="21" t="str">
        <f t="shared" si="249"/>
        <v/>
      </c>
      <c r="U337" s="21" t="str">
        <f t="shared" si="250"/>
        <v/>
      </c>
      <c r="V337" s="21" t="str">
        <f t="shared" si="251"/>
        <v/>
      </c>
      <c r="W337" s="21" t="str">
        <f t="shared" si="252"/>
        <v/>
      </c>
      <c r="X337" s="21" t="str">
        <f t="shared" si="253"/>
        <v/>
      </c>
      <c r="Y337" s="21" t="str">
        <f t="shared" si="254"/>
        <v/>
      </c>
      <c r="Z337" s="27" t="e">
        <f t="shared" si="257"/>
        <v>#VALUE!</v>
      </c>
      <c r="AA337" s="27" t="e">
        <f t="shared" si="258"/>
        <v>#VALUE!</v>
      </c>
      <c r="AB337" s="15" t="str">
        <f t="shared" ref="AB337:AB357" si="265">IF(M337=0,"",M337)</f>
        <v/>
      </c>
      <c r="AC337" s="15">
        <v>30</v>
      </c>
      <c r="AE337" s="15">
        <v>330</v>
      </c>
      <c r="AF337" s="15">
        <f t="shared" si="259"/>
        <v>0</v>
      </c>
      <c r="AG337" s="15" t="str">
        <f t="shared" si="255"/>
        <v/>
      </c>
      <c r="AH337" s="15" t="str">
        <f t="shared" si="256"/>
        <v/>
      </c>
    </row>
    <row r="338" spans="12:34" x14ac:dyDescent="0.2">
      <c r="L338" s="25" t="str">
        <f t="shared" si="260"/>
        <v/>
      </c>
      <c r="M338" s="28" t="str">
        <f t="shared" si="261"/>
        <v/>
      </c>
      <c r="N338" s="15">
        <v>31</v>
      </c>
      <c r="O338" s="26" t="e">
        <f t="shared" si="262"/>
        <v>#VALUE!</v>
      </c>
      <c r="P338" s="21" t="str">
        <f t="shared" si="263"/>
        <v/>
      </c>
      <c r="Q338" s="21" t="str">
        <f t="shared" si="264"/>
        <v/>
      </c>
      <c r="R338" s="21" t="str">
        <f t="shared" si="247"/>
        <v/>
      </c>
      <c r="S338" s="21" t="str">
        <f t="shared" si="248"/>
        <v/>
      </c>
      <c r="T338" s="21" t="str">
        <f t="shared" si="249"/>
        <v/>
      </c>
      <c r="U338" s="21" t="str">
        <f t="shared" si="250"/>
        <v/>
      </c>
      <c r="V338" s="21" t="str">
        <f t="shared" si="251"/>
        <v/>
      </c>
      <c r="W338" s="21" t="str">
        <f t="shared" si="252"/>
        <v/>
      </c>
      <c r="X338" s="21" t="str">
        <f t="shared" si="253"/>
        <v/>
      </c>
      <c r="Y338" s="21" t="str">
        <f t="shared" si="254"/>
        <v/>
      </c>
      <c r="Z338" s="27" t="e">
        <f t="shared" si="257"/>
        <v>#VALUE!</v>
      </c>
      <c r="AA338" s="27" t="e">
        <f t="shared" si="258"/>
        <v>#VALUE!</v>
      </c>
      <c r="AB338" s="15" t="str">
        <f t="shared" si="265"/>
        <v/>
      </c>
      <c r="AC338" s="15">
        <v>31</v>
      </c>
      <c r="AE338" s="15">
        <v>331</v>
      </c>
      <c r="AF338" s="15">
        <f t="shared" si="259"/>
        <v>0</v>
      </c>
      <c r="AG338" s="15" t="str">
        <f t="shared" si="255"/>
        <v/>
      </c>
      <c r="AH338" s="15" t="str">
        <f t="shared" si="256"/>
        <v/>
      </c>
    </row>
    <row r="339" spans="12:34" x14ac:dyDescent="0.2">
      <c r="L339" s="25" t="str">
        <f t="shared" si="260"/>
        <v/>
      </c>
      <c r="M339" s="28" t="str">
        <f t="shared" si="261"/>
        <v/>
      </c>
      <c r="N339" s="15">
        <v>32</v>
      </c>
      <c r="O339" s="26" t="e">
        <f t="shared" si="262"/>
        <v>#VALUE!</v>
      </c>
      <c r="P339" s="21" t="str">
        <f t="shared" si="263"/>
        <v/>
      </c>
      <c r="Q339" s="21" t="str">
        <f t="shared" si="264"/>
        <v/>
      </c>
      <c r="R339" s="21" t="str">
        <f t="shared" si="247"/>
        <v/>
      </c>
      <c r="S339" s="21" t="str">
        <f t="shared" si="248"/>
        <v/>
      </c>
      <c r="T339" s="21" t="str">
        <f t="shared" si="249"/>
        <v/>
      </c>
      <c r="U339" s="21" t="str">
        <f t="shared" si="250"/>
        <v/>
      </c>
      <c r="V339" s="21" t="str">
        <f t="shared" si="251"/>
        <v/>
      </c>
      <c r="W339" s="21" t="str">
        <f t="shared" si="252"/>
        <v/>
      </c>
      <c r="X339" s="21" t="str">
        <f t="shared" si="253"/>
        <v/>
      </c>
      <c r="Y339" s="21" t="str">
        <f t="shared" si="254"/>
        <v/>
      </c>
      <c r="Z339" s="27" t="e">
        <f t="shared" si="257"/>
        <v>#VALUE!</v>
      </c>
      <c r="AA339" s="27" t="e">
        <f t="shared" si="258"/>
        <v>#VALUE!</v>
      </c>
      <c r="AB339" s="15" t="str">
        <f t="shared" si="265"/>
        <v/>
      </c>
      <c r="AC339" s="15">
        <v>32</v>
      </c>
      <c r="AE339" s="15">
        <v>332</v>
      </c>
      <c r="AF339" s="15">
        <f t="shared" si="259"/>
        <v>0</v>
      </c>
      <c r="AG339" s="15" t="str">
        <f t="shared" si="255"/>
        <v/>
      </c>
      <c r="AH339" s="15" t="str">
        <f t="shared" si="256"/>
        <v/>
      </c>
    </row>
    <row r="340" spans="12:34" x14ac:dyDescent="0.2">
      <c r="L340" s="25" t="str">
        <f t="shared" si="260"/>
        <v/>
      </c>
      <c r="M340" s="28" t="str">
        <f t="shared" si="261"/>
        <v/>
      </c>
      <c r="N340" s="15">
        <v>33</v>
      </c>
      <c r="O340" s="26" t="e">
        <f t="shared" si="262"/>
        <v>#VALUE!</v>
      </c>
      <c r="P340" s="21" t="str">
        <f t="shared" si="263"/>
        <v/>
      </c>
      <c r="Q340" s="21" t="str">
        <f t="shared" si="264"/>
        <v/>
      </c>
      <c r="R340" s="21" t="str">
        <f t="shared" si="247"/>
        <v/>
      </c>
      <c r="S340" s="21" t="str">
        <f t="shared" si="248"/>
        <v/>
      </c>
      <c r="T340" s="21" t="str">
        <f t="shared" si="249"/>
        <v/>
      </c>
      <c r="U340" s="21" t="str">
        <f t="shared" si="250"/>
        <v/>
      </c>
      <c r="V340" s="21" t="str">
        <f t="shared" si="251"/>
        <v/>
      </c>
      <c r="W340" s="21" t="str">
        <f t="shared" si="252"/>
        <v/>
      </c>
      <c r="X340" s="21" t="str">
        <f t="shared" si="253"/>
        <v/>
      </c>
      <c r="Y340" s="21" t="str">
        <f t="shared" si="254"/>
        <v/>
      </c>
      <c r="Z340" s="27" t="e">
        <f t="shared" si="257"/>
        <v>#VALUE!</v>
      </c>
      <c r="AA340" s="27" t="e">
        <f t="shared" si="258"/>
        <v>#VALUE!</v>
      </c>
      <c r="AB340" s="15" t="str">
        <f t="shared" si="265"/>
        <v/>
      </c>
      <c r="AC340" s="15">
        <v>33</v>
      </c>
      <c r="AE340" s="15">
        <v>333</v>
      </c>
      <c r="AF340" s="15">
        <f t="shared" si="259"/>
        <v>0</v>
      </c>
      <c r="AG340" s="15" t="str">
        <f t="shared" si="255"/>
        <v/>
      </c>
      <c r="AH340" s="15" t="str">
        <f t="shared" si="256"/>
        <v/>
      </c>
    </row>
    <row r="341" spans="12:34" x14ac:dyDescent="0.2">
      <c r="L341" s="25" t="str">
        <f t="shared" si="260"/>
        <v/>
      </c>
      <c r="M341" s="28" t="str">
        <f t="shared" si="261"/>
        <v/>
      </c>
      <c r="N341" s="15">
        <v>34</v>
      </c>
      <c r="O341" s="26" t="e">
        <f t="shared" si="262"/>
        <v>#VALUE!</v>
      </c>
      <c r="P341" s="21" t="str">
        <f t="shared" si="263"/>
        <v/>
      </c>
      <c r="Q341" s="21" t="str">
        <f t="shared" si="264"/>
        <v/>
      </c>
      <c r="R341" s="21" t="str">
        <f t="shared" si="247"/>
        <v/>
      </c>
      <c r="S341" s="21" t="str">
        <f t="shared" si="248"/>
        <v/>
      </c>
      <c r="T341" s="21" t="str">
        <f t="shared" si="249"/>
        <v/>
      </c>
      <c r="U341" s="21" t="str">
        <f t="shared" si="250"/>
        <v/>
      </c>
      <c r="V341" s="21" t="str">
        <f t="shared" si="251"/>
        <v/>
      </c>
      <c r="W341" s="21" t="str">
        <f t="shared" si="252"/>
        <v/>
      </c>
      <c r="X341" s="21" t="str">
        <f t="shared" si="253"/>
        <v/>
      </c>
      <c r="Y341" s="21" t="str">
        <f t="shared" si="254"/>
        <v/>
      </c>
      <c r="Z341" s="27" t="e">
        <f t="shared" si="257"/>
        <v>#VALUE!</v>
      </c>
      <c r="AA341" s="27" t="e">
        <f t="shared" si="258"/>
        <v>#VALUE!</v>
      </c>
      <c r="AB341" s="15" t="str">
        <f t="shared" si="265"/>
        <v/>
      </c>
      <c r="AC341" s="15">
        <v>34</v>
      </c>
      <c r="AE341" s="15">
        <v>334</v>
      </c>
      <c r="AF341" s="15">
        <f t="shared" si="259"/>
        <v>0</v>
      </c>
      <c r="AG341" s="15" t="str">
        <f t="shared" si="255"/>
        <v/>
      </c>
      <c r="AH341" s="15" t="str">
        <f t="shared" si="256"/>
        <v/>
      </c>
    </row>
    <row r="342" spans="12:34" x14ac:dyDescent="0.2">
      <c r="L342" s="25" t="str">
        <f t="shared" si="260"/>
        <v/>
      </c>
      <c r="M342" s="28" t="str">
        <f t="shared" si="261"/>
        <v/>
      </c>
      <c r="N342" s="15">
        <v>35</v>
      </c>
      <c r="O342" s="26" t="e">
        <f t="shared" si="262"/>
        <v>#VALUE!</v>
      </c>
      <c r="P342" s="21" t="str">
        <f t="shared" si="263"/>
        <v/>
      </c>
      <c r="Q342" s="21" t="str">
        <f t="shared" si="264"/>
        <v/>
      </c>
      <c r="R342" s="21" t="str">
        <f t="shared" si="247"/>
        <v/>
      </c>
      <c r="S342" s="21" t="str">
        <f t="shared" si="248"/>
        <v/>
      </c>
      <c r="T342" s="21" t="str">
        <f t="shared" si="249"/>
        <v/>
      </c>
      <c r="U342" s="21" t="str">
        <f t="shared" si="250"/>
        <v/>
      </c>
      <c r="V342" s="21" t="str">
        <f t="shared" si="251"/>
        <v/>
      </c>
      <c r="W342" s="21" t="str">
        <f t="shared" si="252"/>
        <v/>
      </c>
      <c r="X342" s="21" t="str">
        <f t="shared" si="253"/>
        <v/>
      </c>
      <c r="Y342" s="21" t="str">
        <f t="shared" si="254"/>
        <v/>
      </c>
      <c r="Z342" s="27" t="e">
        <f t="shared" si="257"/>
        <v>#VALUE!</v>
      </c>
      <c r="AA342" s="27" t="e">
        <f t="shared" si="258"/>
        <v>#VALUE!</v>
      </c>
      <c r="AB342" s="15" t="str">
        <f t="shared" si="265"/>
        <v/>
      </c>
      <c r="AC342" s="15">
        <v>35</v>
      </c>
      <c r="AE342" s="15">
        <v>335</v>
      </c>
      <c r="AF342" s="15">
        <f t="shared" si="259"/>
        <v>0</v>
      </c>
      <c r="AG342" s="15" t="str">
        <f t="shared" si="255"/>
        <v/>
      </c>
      <c r="AH342" s="15" t="str">
        <f t="shared" si="256"/>
        <v/>
      </c>
    </row>
    <row r="343" spans="12:34" x14ac:dyDescent="0.2">
      <c r="L343" s="25" t="str">
        <f t="shared" si="260"/>
        <v/>
      </c>
      <c r="M343" s="28" t="str">
        <f t="shared" si="261"/>
        <v/>
      </c>
      <c r="N343" s="15">
        <v>36</v>
      </c>
      <c r="O343" s="26" t="e">
        <f t="shared" si="262"/>
        <v>#VALUE!</v>
      </c>
      <c r="P343" s="21" t="str">
        <f t="shared" si="263"/>
        <v/>
      </c>
      <c r="Q343" s="21" t="str">
        <f t="shared" si="264"/>
        <v/>
      </c>
      <c r="R343" s="21" t="str">
        <f t="shared" si="247"/>
        <v/>
      </c>
      <c r="S343" s="21" t="str">
        <f t="shared" si="248"/>
        <v/>
      </c>
      <c r="T343" s="21" t="str">
        <f t="shared" si="249"/>
        <v/>
      </c>
      <c r="U343" s="21" t="str">
        <f t="shared" si="250"/>
        <v/>
      </c>
      <c r="V343" s="21" t="str">
        <f t="shared" si="251"/>
        <v/>
      </c>
      <c r="W343" s="21" t="str">
        <f t="shared" si="252"/>
        <v/>
      </c>
      <c r="X343" s="21" t="str">
        <f t="shared" si="253"/>
        <v/>
      </c>
      <c r="Y343" s="21" t="str">
        <f t="shared" si="254"/>
        <v/>
      </c>
      <c r="Z343" s="27" t="e">
        <f t="shared" si="257"/>
        <v>#VALUE!</v>
      </c>
      <c r="AA343" s="27" t="e">
        <f t="shared" si="258"/>
        <v>#VALUE!</v>
      </c>
      <c r="AB343" s="15" t="str">
        <f t="shared" si="265"/>
        <v/>
      </c>
      <c r="AC343" s="15">
        <v>36</v>
      </c>
      <c r="AE343" s="15">
        <v>336</v>
      </c>
      <c r="AF343" s="15">
        <f t="shared" si="259"/>
        <v>0</v>
      </c>
      <c r="AG343" s="15" t="str">
        <f t="shared" si="255"/>
        <v/>
      </c>
      <c r="AH343" s="15" t="str">
        <f t="shared" si="256"/>
        <v/>
      </c>
    </row>
    <row r="344" spans="12:34" x14ac:dyDescent="0.2">
      <c r="L344" s="25" t="str">
        <f t="shared" si="260"/>
        <v/>
      </c>
      <c r="M344" s="28" t="str">
        <f t="shared" si="261"/>
        <v/>
      </c>
      <c r="N344" s="15">
        <v>37</v>
      </c>
      <c r="O344" s="26" t="e">
        <f t="shared" si="262"/>
        <v>#VALUE!</v>
      </c>
      <c r="P344" s="21" t="str">
        <f t="shared" si="263"/>
        <v/>
      </c>
      <c r="Q344" s="21" t="str">
        <f t="shared" si="264"/>
        <v/>
      </c>
      <c r="R344" s="21" t="str">
        <f t="shared" si="247"/>
        <v/>
      </c>
      <c r="S344" s="21" t="str">
        <f t="shared" si="248"/>
        <v/>
      </c>
      <c r="T344" s="21" t="str">
        <f t="shared" si="249"/>
        <v/>
      </c>
      <c r="U344" s="21" t="str">
        <f t="shared" si="250"/>
        <v/>
      </c>
      <c r="V344" s="21" t="str">
        <f t="shared" si="251"/>
        <v/>
      </c>
      <c r="W344" s="21" t="str">
        <f t="shared" si="252"/>
        <v/>
      </c>
      <c r="X344" s="21" t="str">
        <f t="shared" si="253"/>
        <v/>
      </c>
      <c r="Y344" s="21" t="str">
        <f t="shared" si="254"/>
        <v/>
      </c>
      <c r="Z344" s="27" t="e">
        <f t="shared" si="257"/>
        <v>#VALUE!</v>
      </c>
      <c r="AA344" s="27" t="e">
        <f t="shared" si="258"/>
        <v>#VALUE!</v>
      </c>
      <c r="AB344" s="15" t="str">
        <f t="shared" si="265"/>
        <v/>
      </c>
      <c r="AC344" s="15">
        <v>37</v>
      </c>
      <c r="AE344" s="15">
        <v>337</v>
      </c>
      <c r="AF344" s="15">
        <f t="shared" si="259"/>
        <v>0</v>
      </c>
      <c r="AG344" s="15" t="str">
        <f t="shared" si="255"/>
        <v/>
      </c>
      <c r="AH344" s="15" t="str">
        <f t="shared" si="256"/>
        <v/>
      </c>
    </row>
    <row r="345" spans="12:34" x14ac:dyDescent="0.2">
      <c r="L345" s="25" t="str">
        <f t="shared" si="260"/>
        <v/>
      </c>
      <c r="M345" s="28" t="str">
        <f t="shared" si="261"/>
        <v/>
      </c>
      <c r="N345" s="15">
        <v>38</v>
      </c>
      <c r="O345" s="26" t="e">
        <f t="shared" si="262"/>
        <v>#VALUE!</v>
      </c>
      <c r="P345" s="21" t="str">
        <f t="shared" si="263"/>
        <v/>
      </c>
      <c r="Q345" s="21" t="str">
        <f t="shared" si="264"/>
        <v/>
      </c>
      <c r="R345" s="21" t="str">
        <f t="shared" si="247"/>
        <v/>
      </c>
      <c r="S345" s="21" t="str">
        <f t="shared" si="248"/>
        <v/>
      </c>
      <c r="T345" s="21" t="str">
        <f t="shared" si="249"/>
        <v/>
      </c>
      <c r="U345" s="21" t="str">
        <f t="shared" si="250"/>
        <v/>
      </c>
      <c r="V345" s="21" t="str">
        <f t="shared" si="251"/>
        <v/>
      </c>
      <c r="W345" s="21" t="str">
        <f t="shared" si="252"/>
        <v/>
      </c>
      <c r="X345" s="21" t="str">
        <f t="shared" si="253"/>
        <v/>
      </c>
      <c r="Y345" s="21" t="str">
        <f t="shared" si="254"/>
        <v/>
      </c>
      <c r="Z345" s="27" t="e">
        <f t="shared" si="257"/>
        <v>#VALUE!</v>
      </c>
      <c r="AA345" s="27" t="e">
        <f t="shared" si="258"/>
        <v>#VALUE!</v>
      </c>
      <c r="AB345" s="15" t="str">
        <f t="shared" si="265"/>
        <v/>
      </c>
      <c r="AC345" s="15">
        <v>38</v>
      </c>
      <c r="AE345" s="15">
        <v>338</v>
      </c>
      <c r="AF345" s="15">
        <f t="shared" si="259"/>
        <v>0</v>
      </c>
      <c r="AG345" s="15" t="str">
        <f t="shared" si="255"/>
        <v/>
      </c>
      <c r="AH345" s="15" t="str">
        <f t="shared" si="256"/>
        <v/>
      </c>
    </row>
    <row r="346" spans="12:34" x14ac:dyDescent="0.2">
      <c r="L346" s="25" t="str">
        <f t="shared" si="260"/>
        <v/>
      </c>
      <c r="M346" s="28" t="str">
        <f t="shared" si="261"/>
        <v/>
      </c>
      <c r="N346" s="15">
        <v>39</v>
      </c>
      <c r="O346" s="26" t="e">
        <f t="shared" si="262"/>
        <v>#VALUE!</v>
      </c>
      <c r="P346" s="21" t="str">
        <f t="shared" si="263"/>
        <v/>
      </c>
      <c r="Q346" s="21" t="str">
        <f t="shared" si="264"/>
        <v/>
      </c>
      <c r="R346" s="21" t="str">
        <f t="shared" si="247"/>
        <v/>
      </c>
      <c r="S346" s="21" t="str">
        <f t="shared" si="248"/>
        <v/>
      </c>
      <c r="T346" s="21" t="str">
        <f t="shared" si="249"/>
        <v/>
      </c>
      <c r="U346" s="21" t="str">
        <f t="shared" si="250"/>
        <v/>
      </c>
      <c r="V346" s="21" t="str">
        <f t="shared" si="251"/>
        <v/>
      </c>
      <c r="W346" s="21" t="str">
        <f t="shared" si="252"/>
        <v/>
      </c>
      <c r="X346" s="21" t="str">
        <f t="shared" si="253"/>
        <v/>
      </c>
      <c r="Y346" s="21" t="str">
        <f t="shared" si="254"/>
        <v/>
      </c>
      <c r="Z346" s="27" t="e">
        <f t="shared" si="257"/>
        <v>#VALUE!</v>
      </c>
      <c r="AA346" s="27" t="e">
        <f t="shared" si="258"/>
        <v>#VALUE!</v>
      </c>
      <c r="AB346" s="15" t="str">
        <f t="shared" si="265"/>
        <v/>
      </c>
      <c r="AC346" s="15">
        <v>39</v>
      </c>
      <c r="AE346" s="15">
        <v>339</v>
      </c>
      <c r="AF346" s="15">
        <f t="shared" si="259"/>
        <v>0</v>
      </c>
      <c r="AG346" s="15" t="str">
        <f t="shared" si="255"/>
        <v/>
      </c>
      <c r="AH346" s="15" t="str">
        <f t="shared" si="256"/>
        <v/>
      </c>
    </row>
    <row r="347" spans="12:34" x14ac:dyDescent="0.2">
      <c r="L347" s="25" t="str">
        <f t="shared" si="260"/>
        <v/>
      </c>
      <c r="M347" s="28" t="str">
        <f t="shared" si="261"/>
        <v/>
      </c>
      <c r="N347" s="15">
        <v>40</v>
      </c>
      <c r="O347" s="26" t="e">
        <f t="shared" si="262"/>
        <v>#VALUE!</v>
      </c>
      <c r="P347" s="21" t="str">
        <f t="shared" si="263"/>
        <v/>
      </c>
      <c r="Q347" s="21" t="str">
        <f t="shared" si="264"/>
        <v/>
      </c>
      <c r="R347" s="21" t="str">
        <f t="shared" si="247"/>
        <v/>
      </c>
      <c r="S347" s="21" t="str">
        <f t="shared" si="248"/>
        <v/>
      </c>
      <c r="T347" s="21" t="str">
        <f t="shared" si="249"/>
        <v/>
      </c>
      <c r="U347" s="21" t="str">
        <f t="shared" si="250"/>
        <v/>
      </c>
      <c r="V347" s="21" t="str">
        <f t="shared" si="251"/>
        <v/>
      </c>
      <c r="W347" s="21" t="str">
        <f t="shared" si="252"/>
        <v/>
      </c>
      <c r="X347" s="21" t="str">
        <f t="shared" si="253"/>
        <v/>
      </c>
      <c r="Y347" s="21" t="str">
        <f t="shared" si="254"/>
        <v/>
      </c>
      <c r="Z347" s="27" t="e">
        <f t="shared" si="257"/>
        <v>#VALUE!</v>
      </c>
      <c r="AA347" s="27" t="e">
        <f t="shared" si="258"/>
        <v>#VALUE!</v>
      </c>
      <c r="AB347" s="15" t="str">
        <f t="shared" si="265"/>
        <v/>
      </c>
      <c r="AC347" s="15">
        <v>40</v>
      </c>
      <c r="AE347" s="15">
        <v>340</v>
      </c>
      <c r="AF347" s="15">
        <f t="shared" si="259"/>
        <v>0</v>
      </c>
      <c r="AG347" s="15" t="str">
        <f t="shared" si="255"/>
        <v/>
      </c>
      <c r="AH347" s="15" t="str">
        <f t="shared" si="256"/>
        <v/>
      </c>
    </row>
    <row r="348" spans="12:34" x14ac:dyDescent="0.2">
      <c r="L348" s="25" t="str">
        <f t="shared" si="260"/>
        <v/>
      </c>
      <c r="M348" s="28" t="str">
        <f t="shared" si="261"/>
        <v/>
      </c>
      <c r="N348" s="15">
        <v>41</v>
      </c>
      <c r="O348" s="26" t="e">
        <f t="shared" si="262"/>
        <v>#VALUE!</v>
      </c>
      <c r="P348" s="21" t="str">
        <f t="shared" si="263"/>
        <v/>
      </c>
      <c r="Q348" s="21" t="str">
        <f t="shared" si="264"/>
        <v/>
      </c>
      <c r="R348" s="21" t="str">
        <f t="shared" si="247"/>
        <v/>
      </c>
      <c r="S348" s="21" t="str">
        <f t="shared" si="248"/>
        <v/>
      </c>
      <c r="T348" s="21" t="str">
        <f t="shared" si="249"/>
        <v/>
      </c>
      <c r="U348" s="21" t="str">
        <f t="shared" si="250"/>
        <v/>
      </c>
      <c r="V348" s="21" t="str">
        <f t="shared" si="251"/>
        <v/>
      </c>
      <c r="W348" s="21" t="str">
        <f t="shared" si="252"/>
        <v/>
      </c>
      <c r="X348" s="21" t="str">
        <f t="shared" si="253"/>
        <v/>
      </c>
      <c r="Y348" s="21" t="str">
        <f t="shared" si="254"/>
        <v/>
      </c>
      <c r="Z348" s="27" t="e">
        <f t="shared" si="257"/>
        <v>#VALUE!</v>
      </c>
      <c r="AA348" s="27" t="e">
        <f t="shared" si="258"/>
        <v>#VALUE!</v>
      </c>
      <c r="AB348" s="15" t="str">
        <f t="shared" si="265"/>
        <v/>
      </c>
      <c r="AC348" s="15">
        <v>41</v>
      </c>
      <c r="AE348" s="15">
        <v>341</v>
      </c>
      <c r="AF348" s="15">
        <f t="shared" si="259"/>
        <v>0</v>
      </c>
      <c r="AG348" s="15" t="str">
        <f t="shared" si="255"/>
        <v/>
      </c>
      <c r="AH348" s="15" t="str">
        <f t="shared" si="256"/>
        <v/>
      </c>
    </row>
    <row r="349" spans="12:34" x14ac:dyDescent="0.2">
      <c r="L349" s="25" t="str">
        <f t="shared" si="260"/>
        <v/>
      </c>
      <c r="M349" s="28" t="str">
        <f t="shared" si="261"/>
        <v/>
      </c>
      <c r="N349" s="15">
        <v>42</v>
      </c>
      <c r="O349" s="26" t="e">
        <f t="shared" si="262"/>
        <v>#VALUE!</v>
      </c>
      <c r="P349" s="21" t="str">
        <f t="shared" si="263"/>
        <v/>
      </c>
      <c r="Q349" s="21" t="str">
        <f t="shared" si="264"/>
        <v/>
      </c>
      <c r="R349" s="21" t="str">
        <f t="shared" si="247"/>
        <v/>
      </c>
      <c r="S349" s="21" t="str">
        <f t="shared" si="248"/>
        <v/>
      </c>
      <c r="T349" s="21" t="str">
        <f t="shared" si="249"/>
        <v/>
      </c>
      <c r="U349" s="21" t="str">
        <f t="shared" si="250"/>
        <v/>
      </c>
      <c r="V349" s="21" t="str">
        <f t="shared" si="251"/>
        <v/>
      </c>
      <c r="W349" s="21" t="str">
        <f t="shared" si="252"/>
        <v/>
      </c>
      <c r="X349" s="21" t="str">
        <f t="shared" si="253"/>
        <v/>
      </c>
      <c r="Y349" s="21" t="str">
        <f t="shared" si="254"/>
        <v/>
      </c>
      <c r="Z349" s="27" t="e">
        <f t="shared" si="257"/>
        <v>#VALUE!</v>
      </c>
      <c r="AA349" s="27" t="e">
        <f t="shared" si="258"/>
        <v>#VALUE!</v>
      </c>
      <c r="AB349" s="15" t="str">
        <f t="shared" si="265"/>
        <v/>
      </c>
      <c r="AC349" s="15">
        <v>42</v>
      </c>
      <c r="AE349" s="15">
        <v>342</v>
      </c>
      <c r="AF349" s="15">
        <f t="shared" si="259"/>
        <v>0</v>
      </c>
      <c r="AG349" s="15" t="str">
        <f t="shared" si="255"/>
        <v/>
      </c>
      <c r="AH349" s="15" t="str">
        <f t="shared" si="256"/>
        <v/>
      </c>
    </row>
    <row r="350" spans="12:34" x14ac:dyDescent="0.2">
      <c r="L350" s="25" t="str">
        <f t="shared" si="260"/>
        <v/>
      </c>
      <c r="M350" s="28" t="str">
        <f t="shared" si="261"/>
        <v/>
      </c>
      <c r="N350" s="15">
        <v>43</v>
      </c>
      <c r="O350" s="26" t="e">
        <f t="shared" si="262"/>
        <v>#VALUE!</v>
      </c>
      <c r="P350" s="21" t="str">
        <f t="shared" si="263"/>
        <v/>
      </c>
      <c r="Q350" s="21" t="str">
        <f t="shared" si="264"/>
        <v/>
      </c>
      <c r="R350" s="21" t="str">
        <f t="shared" si="247"/>
        <v/>
      </c>
      <c r="S350" s="21" t="str">
        <f t="shared" si="248"/>
        <v/>
      </c>
      <c r="T350" s="21" t="str">
        <f t="shared" si="249"/>
        <v/>
      </c>
      <c r="U350" s="21" t="str">
        <f t="shared" si="250"/>
        <v/>
      </c>
      <c r="V350" s="21" t="str">
        <f t="shared" si="251"/>
        <v/>
      </c>
      <c r="W350" s="21" t="str">
        <f t="shared" si="252"/>
        <v/>
      </c>
      <c r="X350" s="21" t="str">
        <f t="shared" si="253"/>
        <v/>
      </c>
      <c r="Y350" s="21" t="str">
        <f t="shared" si="254"/>
        <v/>
      </c>
      <c r="Z350" s="27" t="e">
        <f t="shared" si="257"/>
        <v>#VALUE!</v>
      </c>
      <c r="AA350" s="27" t="e">
        <f t="shared" si="258"/>
        <v>#VALUE!</v>
      </c>
      <c r="AB350" s="15" t="str">
        <f t="shared" si="265"/>
        <v/>
      </c>
      <c r="AC350" s="15">
        <v>43</v>
      </c>
      <c r="AE350" s="15">
        <v>343</v>
      </c>
      <c r="AF350" s="15">
        <f t="shared" si="259"/>
        <v>0</v>
      </c>
      <c r="AG350" s="15" t="str">
        <f t="shared" si="255"/>
        <v/>
      </c>
      <c r="AH350" s="15" t="str">
        <f t="shared" si="256"/>
        <v/>
      </c>
    </row>
    <row r="351" spans="12:34" x14ac:dyDescent="0.2">
      <c r="L351" s="25" t="str">
        <f t="shared" si="260"/>
        <v/>
      </c>
      <c r="M351" s="28" t="str">
        <f t="shared" si="261"/>
        <v/>
      </c>
      <c r="N351" s="15">
        <v>44</v>
      </c>
      <c r="O351" s="26" t="e">
        <f t="shared" si="262"/>
        <v>#VALUE!</v>
      </c>
      <c r="P351" s="21" t="str">
        <f t="shared" si="263"/>
        <v/>
      </c>
      <c r="Q351" s="21" t="str">
        <f t="shared" si="264"/>
        <v/>
      </c>
      <c r="R351" s="21" t="str">
        <f t="shared" si="247"/>
        <v/>
      </c>
      <c r="S351" s="21" t="str">
        <f t="shared" si="248"/>
        <v/>
      </c>
      <c r="T351" s="21" t="str">
        <f t="shared" si="249"/>
        <v/>
      </c>
      <c r="U351" s="21" t="str">
        <f t="shared" si="250"/>
        <v/>
      </c>
      <c r="V351" s="21" t="str">
        <f t="shared" si="251"/>
        <v/>
      </c>
      <c r="W351" s="21" t="str">
        <f t="shared" si="252"/>
        <v/>
      </c>
      <c r="X351" s="21" t="str">
        <f t="shared" si="253"/>
        <v/>
      </c>
      <c r="Y351" s="21" t="str">
        <f t="shared" si="254"/>
        <v/>
      </c>
      <c r="Z351" s="27" t="e">
        <f t="shared" si="257"/>
        <v>#VALUE!</v>
      </c>
      <c r="AA351" s="27" t="e">
        <f t="shared" si="258"/>
        <v>#VALUE!</v>
      </c>
      <c r="AB351" s="15" t="str">
        <f t="shared" si="265"/>
        <v/>
      </c>
      <c r="AC351" s="15">
        <v>44</v>
      </c>
      <c r="AE351" s="15">
        <v>344</v>
      </c>
      <c r="AF351" s="15">
        <f t="shared" si="259"/>
        <v>0</v>
      </c>
      <c r="AG351" s="15" t="str">
        <f t="shared" si="255"/>
        <v/>
      </c>
      <c r="AH351" s="15" t="str">
        <f t="shared" si="256"/>
        <v/>
      </c>
    </row>
    <row r="352" spans="12:34" x14ac:dyDescent="0.2">
      <c r="L352" s="25" t="str">
        <f t="shared" si="260"/>
        <v/>
      </c>
      <c r="M352" s="28" t="str">
        <f t="shared" si="261"/>
        <v/>
      </c>
      <c r="N352" s="15">
        <v>45</v>
      </c>
      <c r="O352" s="26" t="e">
        <f t="shared" si="262"/>
        <v>#VALUE!</v>
      </c>
      <c r="P352" s="21" t="str">
        <f t="shared" si="263"/>
        <v/>
      </c>
      <c r="Q352" s="21" t="str">
        <f t="shared" si="264"/>
        <v/>
      </c>
      <c r="R352" s="21" t="str">
        <f t="shared" si="247"/>
        <v/>
      </c>
      <c r="S352" s="21" t="str">
        <f t="shared" si="248"/>
        <v/>
      </c>
      <c r="T352" s="21" t="str">
        <f t="shared" si="249"/>
        <v/>
      </c>
      <c r="U352" s="21" t="str">
        <f t="shared" si="250"/>
        <v/>
      </c>
      <c r="V352" s="21" t="str">
        <f t="shared" si="251"/>
        <v/>
      </c>
      <c r="W352" s="21" t="str">
        <f t="shared" si="252"/>
        <v/>
      </c>
      <c r="X352" s="21" t="str">
        <f t="shared" si="253"/>
        <v/>
      </c>
      <c r="Y352" s="21" t="str">
        <f t="shared" si="254"/>
        <v/>
      </c>
      <c r="Z352" s="27" t="e">
        <f t="shared" si="257"/>
        <v>#VALUE!</v>
      </c>
      <c r="AA352" s="27" t="e">
        <f t="shared" si="258"/>
        <v>#VALUE!</v>
      </c>
      <c r="AB352" s="15" t="str">
        <f t="shared" si="265"/>
        <v/>
      </c>
      <c r="AC352" s="15">
        <v>45</v>
      </c>
      <c r="AE352" s="15">
        <v>345</v>
      </c>
      <c r="AF352" s="15">
        <f t="shared" si="259"/>
        <v>0</v>
      </c>
      <c r="AG352" s="15" t="str">
        <f t="shared" si="255"/>
        <v/>
      </c>
      <c r="AH352" s="15" t="str">
        <f t="shared" si="256"/>
        <v/>
      </c>
    </row>
    <row r="353" spans="12:34" x14ac:dyDescent="0.2">
      <c r="L353" s="25" t="str">
        <f t="shared" si="260"/>
        <v/>
      </c>
      <c r="M353" s="28" t="str">
        <f t="shared" si="261"/>
        <v/>
      </c>
      <c r="N353" s="15">
        <v>46</v>
      </c>
      <c r="O353" s="26" t="e">
        <f t="shared" si="262"/>
        <v>#VALUE!</v>
      </c>
      <c r="P353" s="21" t="str">
        <f t="shared" si="263"/>
        <v/>
      </c>
      <c r="Q353" s="21" t="str">
        <f t="shared" si="264"/>
        <v/>
      </c>
      <c r="R353" s="21" t="str">
        <f t="shared" si="247"/>
        <v/>
      </c>
      <c r="S353" s="21" t="str">
        <f t="shared" si="248"/>
        <v/>
      </c>
      <c r="T353" s="21" t="str">
        <f t="shared" si="249"/>
        <v/>
      </c>
      <c r="U353" s="21" t="str">
        <f t="shared" si="250"/>
        <v/>
      </c>
      <c r="V353" s="21" t="str">
        <f t="shared" si="251"/>
        <v/>
      </c>
      <c r="W353" s="21" t="str">
        <f t="shared" si="252"/>
        <v/>
      </c>
      <c r="X353" s="21" t="str">
        <f t="shared" si="253"/>
        <v/>
      </c>
      <c r="Y353" s="21" t="str">
        <f t="shared" si="254"/>
        <v/>
      </c>
      <c r="Z353" s="27" t="e">
        <f t="shared" si="257"/>
        <v>#VALUE!</v>
      </c>
      <c r="AA353" s="27" t="e">
        <f t="shared" si="258"/>
        <v>#VALUE!</v>
      </c>
      <c r="AB353" s="15" t="str">
        <f t="shared" si="265"/>
        <v/>
      </c>
      <c r="AC353" s="15">
        <v>46</v>
      </c>
      <c r="AE353" s="15">
        <v>346</v>
      </c>
      <c r="AF353" s="15">
        <f t="shared" si="259"/>
        <v>0</v>
      </c>
      <c r="AG353" s="15" t="str">
        <f t="shared" si="255"/>
        <v/>
      </c>
      <c r="AH353" s="15" t="str">
        <f t="shared" si="256"/>
        <v/>
      </c>
    </row>
    <row r="354" spans="12:34" x14ac:dyDescent="0.2">
      <c r="L354" s="25" t="str">
        <f t="shared" si="260"/>
        <v/>
      </c>
      <c r="M354" s="28" t="str">
        <f t="shared" si="261"/>
        <v/>
      </c>
      <c r="N354" s="15">
        <v>47</v>
      </c>
      <c r="O354" s="26" t="e">
        <f t="shared" si="262"/>
        <v>#VALUE!</v>
      </c>
      <c r="P354" s="21" t="str">
        <f t="shared" si="263"/>
        <v/>
      </c>
      <c r="Q354" s="21" t="str">
        <f t="shared" si="264"/>
        <v/>
      </c>
      <c r="R354" s="21" t="str">
        <f t="shared" si="247"/>
        <v/>
      </c>
      <c r="S354" s="21" t="str">
        <f t="shared" si="248"/>
        <v/>
      </c>
      <c r="T354" s="21" t="str">
        <f t="shared" si="249"/>
        <v/>
      </c>
      <c r="U354" s="21" t="str">
        <f t="shared" si="250"/>
        <v/>
      </c>
      <c r="V354" s="21" t="str">
        <f t="shared" si="251"/>
        <v/>
      </c>
      <c r="W354" s="21" t="str">
        <f t="shared" si="252"/>
        <v/>
      </c>
      <c r="X354" s="21" t="str">
        <f t="shared" si="253"/>
        <v/>
      </c>
      <c r="Y354" s="21" t="str">
        <f t="shared" si="254"/>
        <v/>
      </c>
      <c r="Z354" s="27" t="e">
        <f t="shared" si="257"/>
        <v>#VALUE!</v>
      </c>
      <c r="AA354" s="27" t="e">
        <f t="shared" si="258"/>
        <v>#VALUE!</v>
      </c>
      <c r="AB354" s="15" t="str">
        <f t="shared" si="265"/>
        <v/>
      </c>
      <c r="AC354" s="15">
        <v>47</v>
      </c>
      <c r="AE354" s="15">
        <v>347</v>
      </c>
      <c r="AF354" s="15">
        <f t="shared" si="259"/>
        <v>0</v>
      </c>
      <c r="AG354" s="15" t="str">
        <f t="shared" si="255"/>
        <v/>
      </c>
      <c r="AH354" s="15" t="str">
        <f t="shared" si="256"/>
        <v/>
      </c>
    </row>
    <row r="355" spans="12:34" x14ac:dyDescent="0.2">
      <c r="L355" s="25" t="str">
        <f t="shared" si="260"/>
        <v/>
      </c>
      <c r="M355" s="28" t="str">
        <f t="shared" si="261"/>
        <v/>
      </c>
      <c r="N355" s="15">
        <v>48</v>
      </c>
      <c r="O355" s="26" t="e">
        <f t="shared" si="262"/>
        <v>#VALUE!</v>
      </c>
      <c r="P355" s="21" t="str">
        <f t="shared" si="263"/>
        <v/>
      </c>
      <c r="Q355" s="21" t="str">
        <f t="shared" si="264"/>
        <v/>
      </c>
      <c r="R355" s="21" t="str">
        <f t="shared" si="247"/>
        <v/>
      </c>
      <c r="S355" s="21" t="str">
        <f t="shared" si="248"/>
        <v/>
      </c>
      <c r="T355" s="21" t="str">
        <f t="shared" si="249"/>
        <v/>
      </c>
      <c r="U355" s="21" t="str">
        <f t="shared" si="250"/>
        <v/>
      </c>
      <c r="V355" s="21" t="str">
        <f t="shared" si="251"/>
        <v/>
      </c>
      <c r="W355" s="21" t="str">
        <f t="shared" si="252"/>
        <v/>
      </c>
      <c r="X355" s="21" t="str">
        <f t="shared" si="253"/>
        <v/>
      </c>
      <c r="Y355" s="21" t="str">
        <f t="shared" si="254"/>
        <v/>
      </c>
      <c r="Z355" s="27" t="e">
        <f t="shared" si="257"/>
        <v>#VALUE!</v>
      </c>
      <c r="AA355" s="27" t="e">
        <f t="shared" si="258"/>
        <v>#VALUE!</v>
      </c>
      <c r="AB355" s="15" t="str">
        <f t="shared" si="265"/>
        <v/>
      </c>
      <c r="AC355" s="15">
        <v>48</v>
      </c>
      <c r="AE355" s="15">
        <v>348</v>
      </c>
      <c r="AF355" s="15">
        <f t="shared" si="259"/>
        <v>0</v>
      </c>
      <c r="AG355" s="15" t="str">
        <f t="shared" si="255"/>
        <v/>
      </c>
      <c r="AH355" s="15" t="str">
        <f t="shared" si="256"/>
        <v/>
      </c>
    </row>
    <row r="356" spans="12:34" x14ac:dyDescent="0.2">
      <c r="L356" s="25" t="str">
        <f t="shared" si="260"/>
        <v/>
      </c>
      <c r="M356" s="28" t="str">
        <f t="shared" si="261"/>
        <v/>
      </c>
      <c r="N356" s="15">
        <v>49</v>
      </c>
      <c r="O356" s="26" t="e">
        <f t="shared" si="262"/>
        <v>#VALUE!</v>
      </c>
      <c r="P356" s="21" t="str">
        <f t="shared" si="263"/>
        <v/>
      </c>
      <c r="Q356" s="21" t="str">
        <f t="shared" si="264"/>
        <v/>
      </c>
      <c r="R356" s="21" t="str">
        <f t="shared" si="247"/>
        <v/>
      </c>
      <c r="S356" s="21" t="str">
        <f t="shared" si="248"/>
        <v/>
      </c>
      <c r="T356" s="21" t="str">
        <f t="shared" si="249"/>
        <v/>
      </c>
      <c r="U356" s="21" t="str">
        <f t="shared" si="250"/>
        <v/>
      </c>
      <c r="V356" s="21" t="str">
        <f t="shared" si="251"/>
        <v/>
      </c>
      <c r="W356" s="21" t="str">
        <f t="shared" si="252"/>
        <v/>
      </c>
      <c r="X356" s="21" t="str">
        <f t="shared" si="253"/>
        <v/>
      </c>
      <c r="Y356" s="21" t="str">
        <f t="shared" si="254"/>
        <v/>
      </c>
      <c r="Z356" s="27" t="e">
        <f t="shared" si="257"/>
        <v>#VALUE!</v>
      </c>
      <c r="AA356" s="27" t="e">
        <f t="shared" si="258"/>
        <v>#VALUE!</v>
      </c>
      <c r="AB356" s="15" t="str">
        <f t="shared" si="265"/>
        <v/>
      </c>
      <c r="AC356" s="15">
        <v>49</v>
      </c>
      <c r="AE356" s="15">
        <v>349</v>
      </c>
      <c r="AF356" s="15">
        <f t="shared" si="259"/>
        <v>0</v>
      </c>
      <c r="AG356" s="15" t="str">
        <f t="shared" si="255"/>
        <v/>
      </c>
      <c r="AH356" s="15" t="str">
        <f t="shared" si="256"/>
        <v/>
      </c>
    </row>
    <row r="357" spans="12:34" x14ac:dyDescent="0.2">
      <c r="L357" s="25" t="str">
        <f t="shared" si="260"/>
        <v/>
      </c>
      <c r="M357" s="28" t="str">
        <f t="shared" si="261"/>
        <v/>
      </c>
      <c r="N357" s="15">
        <v>50</v>
      </c>
      <c r="O357" s="26" t="e">
        <f t="shared" si="262"/>
        <v>#VALUE!</v>
      </c>
      <c r="P357" s="21" t="str">
        <f t="shared" si="263"/>
        <v/>
      </c>
      <c r="Q357" s="21" t="str">
        <f t="shared" si="264"/>
        <v/>
      </c>
      <c r="R357" s="21" t="str">
        <f t="shared" si="247"/>
        <v/>
      </c>
      <c r="S357" s="21" t="str">
        <f t="shared" si="248"/>
        <v/>
      </c>
      <c r="T357" s="21" t="str">
        <f t="shared" si="249"/>
        <v/>
      </c>
      <c r="U357" s="21" t="str">
        <f t="shared" si="250"/>
        <v/>
      </c>
      <c r="V357" s="21" t="str">
        <f t="shared" si="251"/>
        <v/>
      </c>
      <c r="W357" s="21" t="str">
        <f t="shared" si="252"/>
        <v/>
      </c>
      <c r="X357" s="21" t="str">
        <f t="shared" si="253"/>
        <v/>
      </c>
      <c r="Y357" s="21" t="str">
        <f t="shared" si="254"/>
        <v/>
      </c>
      <c r="Z357" s="27" t="e">
        <f t="shared" si="257"/>
        <v>#VALUE!</v>
      </c>
      <c r="AA357" s="27" t="e">
        <f t="shared" si="258"/>
        <v>#VALUE!</v>
      </c>
      <c r="AB357" s="15" t="str">
        <f t="shared" si="265"/>
        <v/>
      </c>
      <c r="AC357" s="15">
        <v>50</v>
      </c>
      <c r="AE357" s="15">
        <v>350</v>
      </c>
      <c r="AF357" s="15">
        <f t="shared" si="259"/>
        <v>0</v>
      </c>
      <c r="AG357" s="15" t="str">
        <f t="shared" si="255"/>
        <v/>
      </c>
      <c r="AH357" s="15" t="str">
        <f t="shared" si="256"/>
        <v/>
      </c>
    </row>
    <row r="358" spans="12:34" x14ac:dyDescent="0.2">
      <c r="L358" s="25" t="str">
        <f>IF(I8&lt;&gt;0,I8,"")</f>
        <v/>
      </c>
      <c r="M358" s="28" t="str">
        <f>IF(I8&lt;&gt;0,"x8","")</f>
        <v/>
      </c>
      <c r="N358" s="15">
        <v>1</v>
      </c>
      <c r="O358" s="26" t="e">
        <f>Z358+(AA358-1)/2</f>
        <v>#VALUE!</v>
      </c>
      <c r="P358" s="21" t="str">
        <f t="shared" ref="P358:P363" si="266">IF(M358="x1",O358,"")</f>
        <v/>
      </c>
      <c r="Q358" s="21" t="str">
        <f t="shared" ref="Q358:Q363" si="267">IF(M358="x2",O358,"")</f>
        <v/>
      </c>
      <c r="R358" s="21" t="str">
        <f t="shared" si="247"/>
        <v/>
      </c>
      <c r="S358" s="21" t="str">
        <f t="shared" si="248"/>
        <v/>
      </c>
      <c r="T358" s="21" t="str">
        <f t="shared" si="249"/>
        <v/>
      </c>
      <c r="U358" s="21" t="str">
        <f t="shared" si="250"/>
        <v/>
      </c>
      <c r="V358" s="21" t="str">
        <f t="shared" si="251"/>
        <v/>
      </c>
      <c r="W358" s="21" t="str">
        <f t="shared" si="252"/>
        <v/>
      </c>
      <c r="X358" s="21" t="str">
        <f t="shared" si="253"/>
        <v/>
      </c>
      <c r="Y358" s="21" t="str">
        <f t="shared" si="254"/>
        <v/>
      </c>
      <c r="Z358" s="27" t="e">
        <f t="shared" si="257"/>
        <v>#VALUE!</v>
      </c>
      <c r="AA358" s="27" t="e">
        <f t="shared" si="258"/>
        <v>#VALUE!</v>
      </c>
      <c r="AB358" s="15" t="str">
        <f>IF(M358=0,"",M358)</f>
        <v/>
      </c>
      <c r="AC358" s="15">
        <v>1</v>
      </c>
      <c r="AE358" s="15">
        <v>351</v>
      </c>
      <c r="AF358" s="15">
        <f t="shared" si="259"/>
        <v>0</v>
      </c>
      <c r="AG358" s="15" t="str">
        <f t="shared" si="255"/>
        <v/>
      </c>
      <c r="AH358" s="15" t="str">
        <f t="shared" si="256"/>
        <v/>
      </c>
    </row>
    <row r="359" spans="12:34" x14ac:dyDescent="0.2">
      <c r="L359" s="25" t="str">
        <f t="shared" ref="L359:L374" si="268">IF(I9&lt;&gt;0,I9,"")</f>
        <v/>
      </c>
      <c r="M359" s="28" t="str">
        <f t="shared" ref="M359:M374" si="269">IF(I9&lt;&gt;0,"x8","")</f>
        <v/>
      </c>
      <c r="N359" s="15">
        <v>2</v>
      </c>
      <c r="O359" s="26" t="e">
        <f>Z359+(AA359-1)/2</f>
        <v>#VALUE!</v>
      </c>
      <c r="P359" s="21" t="str">
        <f t="shared" si="266"/>
        <v/>
      </c>
      <c r="Q359" s="21" t="str">
        <f t="shared" si="267"/>
        <v/>
      </c>
      <c r="R359" s="21" t="str">
        <f t="shared" si="247"/>
        <v/>
      </c>
      <c r="S359" s="21" t="str">
        <f t="shared" si="248"/>
        <v/>
      </c>
      <c r="T359" s="21" t="str">
        <f t="shared" si="249"/>
        <v/>
      </c>
      <c r="U359" s="21" t="str">
        <f t="shared" si="250"/>
        <v/>
      </c>
      <c r="V359" s="21" t="str">
        <f t="shared" si="251"/>
        <v/>
      </c>
      <c r="W359" s="21" t="str">
        <f t="shared" si="252"/>
        <v/>
      </c>
      <c r="X359" s="21" t="str">
        <f t="shared" si="253"/>
        <v/>
      </c>
      <c r="Y359" s="21" t="str">
        <f t="shared" si="254"/>
        <v/>
      </c>
      <c r="Z359" s="27" t="e">
        <f t="shared" si="257"/>
        <v>#VALUE!</v>
      </c>
      <c r="AA359" s="27" t="e">
        <f t="shared" si="258"/>
        <v>#VALUE!</v>
      </c>
      <c r="AB359" s="15" t="str">
        <f>IF(M359=0,"",M359)</f>
        <v/>
      </c>
      <c r="AC359" s="15">
        <v>2</v>
      </c>
      <c r="AE359" s="15">
        <v>352</v>
      </c>
      <c r="AF359" s="15">
        <f t="shared" si="259"/>
        <v>0</v>
      </c>
      <c r="AG359" s="15" t="str">
        <f t="shared" si="255"/>
        <v/>
      </c>
      <c r="AH359" s="15" t="str">
        <f t="shared" si="256"/>
        <v/>
      </c>
    </row>
    <row r="360" spans="12:34" x14ac:dyDescent="0.2">
      <c r="L360" s="25" t="str">
        <f t="shared" si="268"/>
        <v/>
      </c>
      <c r="M360" s="28" t="str">
        <f t="shared" si="269"/>
        <v/>
      </c>
      <c r="N360" s="15">
        <v>3</v>
      </c>
      <c r="O360" s="26" t="e">
        <f>Z360+(AA360-1)/2</f>
        <v>#VALUE!</v>
      </c>
      <c r="P360" s="21" t="str">
        <f t="shared" si="266"/>
        <v/>
      </c>
      <c r="Q360" s="21" t="str">
        <f t="shared" si="267"/>
        <v/>
      </c>
      <c r="R360" s="21" t="str">
        <f t="shared" si="247"/>
        <v/>
      </c>
      <c r="S360" s="21" t="str">
        <f t="shared" si="248"/>
        <v/>
      </c>
      <c r="T360" s="21" t="str">
        <f t="shared" si="249"/>
        <v/>
      </c>
      <c r="U360" s="21" t="str">
        <f t="shared" si="250"/>
        <v/>
      </c>
      <c r="V360" s="21" t="str">
        <f t="shared" si="251"/>
        <v/>
      </c>
      <c r="W360" s="21" t="str">
        <f t="shared" si="252"/>
        <v/>
      </c>
      <c r="X360" s="21" t="str">
        <f t="shared" si="253"/>
        <v/>
      </c>
      <c r="Y360" s="21" t="str">
        <f t="shared" si="254"/>
        <v/>
      </c>
      <c r="Z360" s="27" t="e">
        <f t="shared" si="257"/>
        <v>#VALUE!</v>
      </c>
      <c r="AA360" s="27" t="e">
        <f t="shared" si="258"/>
        <v>#VALUE!</v>
      </c>
      <c r="AB360" s="15" t="str">
        <f t="shared" ref="AB360:AB375" si="270">IF(M360=0,"",M360)</f>
        <v/>
      </c>
      <c r="AC360" s="15">
        <v>3</v>
      </c>
      <c r="AE360" s="15">
        <v>353</v>
      </c>
      <c r="AF360" s="15">
        <f t="shared" si="259"/>
        <v>0</v>
      </c>
      <c r="AG360" s="15" t="str">
        <f t="shared" si="255"/>
        <v/>
      </c>
      <c r="AH360" s="15" t="str">
        <f t="shared" si="256"/>
        <v/>
      </c>
    </row>
    <row r="361" spans="12:34" x14ac:dyDescent="0.2">
      <c r="L361" s="25" t="str">
        <f t="shared" si="268"/>
        <v/>
      </c>
      <c r="M361" s="28" t="str">
        <f t="shared" si="269"/>
        <v/>
      </c>
      <c r="N361" s="15">
        <v>4</v>
      </c>
      <c r="O361" s="26" t="e">
        <f>Z361+(AA361-1)/2</f>
        <v>#VALUE!</v>
      </c>
      <c r="P361" s="21" t="str">
        <f t="shared" si="266"/>
        <v/>
      </c>
      <c r="Q361" s="21" t="str">
        <f t="shared" si="267"/>
        <v/>
      </c>
      <c r="R361" s="21" t="str">
        <f t="shared" si="247"/>
        <v/>
      </c>
      <c r="S361" s="21" t="str">
        <f t="shared" si="248"/>
        <v/>
      </c>
      <c r="T361" s="21" t="str">
        <f t="shared" si="249"/>
        <v/>
      </c>
      <c r="U361" s="21" t="str">
        <f t="shared" si="250"/>
        <v/>
      </c>
      <c r="V361" s="21" t="str">
        <f t="shared" si="251"/>
        <v/>
      </c>
      <c r="W361" s="21" t="str">
        <f t="shared" si="252"/>
        <v/>
      </c>
      <c r="X361" s="21" t="str">
        <f t="shared" si="253"/>
        <v/>
      </c>
      <c r="Y361" s="21" t="str">
        <f t="shared" si="254"/>
        <v/>
      </c>
      <c r="Z361" s="27" t="e">
        <f t="shared" si="257"/>
        <v>#VALUE!</v>
      </c>
      <c r="AA361" s="27" t="e">
        <f t="shared" si="258"/>
        <v>#VALUE!</v>
      </c>
      <c r="AB361" s="15" t="str">
        <f t="shared" si="270"/>
        <v/>
      </c>
      <c r="AC361" s="15">
        <v>4</v>
      </c>
      <c r="AE361" s="15">
        <v>354</v>
      </c>
      <c r="AF361" s="15">
        <f t="shared" si="259"/>
        <v>0</v>
      </c>
      <c r="AG361" s="15" t="str">
        <f t="shared" si="255"/>
        <v/>
      </c>
      <c r="AH361" s="15" t="str">
        <f t="shared" si="256"/>
        <v/>
      </c>
    </row>
    <row r="362" spans="12:34" x14ac:dyDescent="0.2">
      <c r="L362" s="25" t="str">
        <f t="shared" si="268"/>
        <v/>
      </c>
      <c r="M362" s="28" t="str">
        <f t="shared" si="269"/>
        <v/>
      </c>
      <c r="N362" s="15">
        <v>5</v>
      </c>
      <c r="O362" s="26" t="e">
        <f>Z362+(AA362-1)/2</f>
        <v>#VALUE!</v>
      </c>
      <c r="P362" s="21" t="str">
        <f t="shared" si="266"/>
        <v/>
      </c>
      <c r="Q362" s="21" t="str">
        <f t="shared" si="267"/>
        <v/>
      </c>
      <c r="R362" s="21" t="str">
        <f t="shared" si="247"/>
        <v/>
      </c>
      <c r="S362" s="21" t="str">
        <f t="shared" si="248"/>
        <v/>
      </c>
      <c r="T362" s="21" t="str">
        <f t="shared" si="249"/>
        <v/>
      </c>
      <c r="U362" s="21" t="str">
        <f t="shared" si="250"/>
        <v/>
      </c>
      <c r="V362" s="21" t="str">
        <f t="shared" si="251"/>
        <v/>
      </c>
      <c r="W362" s="21" t="str">
        <f t="shared" si="252"/>
        <v/>
      </c>
      <c r="X362" s="21" t="str">
        <f t="shared" si="253"/>
        <v/>
      </c>
      <c r="Y362" s="21" t="str">
        <f t="shared" si="254"/>
        <v/>
      </c>
      <c r="Z362" s="27" t="e">
        <f t="shared" si="257"/>
        <v>#VALUE!</v>
      </c>
      <c r="AA362" s="27" t="e">
        <f t="shared" si="258"/>
        <v>#VALUE!</v>
      </c>
      <c r="AB362" s="15" t="str">
        <f t="shared" si="270"/>
        <v/>
      </c>
      <c r="AC362" s="15">
        <v>5</v>
      </c>
      <c r="AE362" s="15">
        <v>355</v>
      </c>
      <c r="AF362" s="15">
        <f t="shared" si="259"/>
        <v>0</v>
      </c>
      <c r="AG362" s="15" t="str">
        <f t="shared" si="255"/>
        <v/>
      </c>
      <c r="AH362" s="15" t="str">
        <f t="shared" si="256"/>
        <v/>
      </c>
    </row>
    <row r="363" spans="12:34" x14ac:dyDescent="0.2">
      <c r="L363" s="25" t="str">
        <f t="shared" si="268"/>
        <v/>
      </c>
      <c r="M363" s="28" t="str">
        <f t="shared" si="269"/>
        <v/>
      </c>
      <c r="N363" s="15">
        <v>6</v>
      </c>
      <c r="O363" s="26" t="e">
        <f t="shared" ref="O363:O378" si="271">Z363+(AA363-1)/2</f>
        <v>#VALUE!</v>
      </c>
      <c r="P363" s="21" t="str">
        <f t="shared" si="266"/>
        <v/>
      </c>
      <c r="Q363" s="21" t="str">
        <f t="shared" si="267"/>
        <v/>
      </c>
      <c r="R363" s="21" t="str">
        <f t="shared" si="247"/>
        <v/>
      </c>
      <c r="S363" s="21" t="str">
        <f t="shared" si="248"/>
        <v/>
      </c>
      <c r="T363" s="21" t="str">
        <f t="shared" si="249"/>
        <v/>
      </c>
      <c r="U363" s="21" t="str">
        <f t="shared" si="250"/>
        <v/>
      </c>
      <c r="V363" s="21" t="str">
        <f t="shared" si="251"/>
        <v/>
      </c>
      <c r="W363" s="21" t="str">
        <f t="shared" si="252"/>
        <v/>
      </c>
      <c r="X363" s="21" t="str">
        <f t="shared" si="253"/>
        <v/>
      </c>
      <c r="Y363" s="21" t="str">
        <f t="shared" si="254"/>
        <v/>
      </c>
      <c r="Z363" s="27" t="e">
        <f t="shared" si="257"/>
        <v>#VALUE!</v>
      </c>
      <c r="AA363" s="27" t="e">
        <f t="shared" si="258"/>
        <v>#VALUE!</v>
      </c>
      <c r="AB363" s="15" t="str">
        <f t="shared" si="270"/>
        <v/>
      </c>
      <c r="AC363" s="15">
        <v>6</v>
      </c>
      <c r="AE363" s="15">
        <v>356</v>
      </c>
      <c r="AF363" s="15">
        <f t="shared" si="259"/>
        <v>0</v>
      </c>
      <c r="AG363" s="15" t="str">
        <f t="shared" si="255"/>
        <v/>
      </c>
      <c r="AH363" s="15" t="str">
        <f t="shared" si="256"/>
        <v/>
      </c>
    </row>
    <row r="364" spans="12:34" x14ac:dyDescent="0.2">
      <c r="L364" s="25" t="str">
        <f t="shared" si="268"/>
        <v/>
      </c>
      <c r="M364" s="28" t="str">
        <f t="shared" si="269"/>
        <v/>
      </c>
      <c r="N364" s="15">
        <v>7</v>
      </c>
      <c r="O364" s="26" t="e">
        <f t="shared" si="271"/>
        <v>#VALUE!</v>
      </c>
      <c r="P364" s="21" t="str">
        <f t="shared" ref="P364:P379" si="272">IF(M364="x1",O364,"")</f>
        <v/>
      </c>
      <c r="Q364" s="21" t="str">
        <f t="shared" ref="Q364:Q379" si="273">IF(M364="x2",O364,"")</f>
        <v/>
      </c>
      <c r="R364" s="21" t="str">
        <f t="shared" ref="R364:R379" si="274">IF($M364="x3",$O364,"")</f>
        <v/>
      </c>
      <c r="S364" s="21" t="str">
        <f t="shared" ref="S364:S379" si="275">IF($M364="x4",$O364,"")</f>
        <v/>
      </c>
      <c r="T364" s="21" t="str">
        <f t="shared" ref="T364:T379" si="276">IF($M364="x5",$O364,"")</f>
        <v/>
      </c>
      <c r="U364" s="21" t="str">
        <f t="shared" ref="U364:U379" si="277">IF($M364="x6",$O364,"")</f>
        <v/>
      </c>
      <c r="V364" s="21" t="str">
        <f t="shared" ref="V364:V379" si="278">IF($M364="x7",$O364,"")</f>
        <v/>
      </c>
      <c r="W364" s="21" t="str">
        <f t="shared" ref="W364:W379" si="279">IF($M364="x8",$O364,"")</f>
        <v/>
      </c>
      <c r="X364" s="21" t="str">
        <f t="shared" ref="X364:X379" si="280">IF($M364="x9",$O364,"")</f>
        <v/>
      </c>
      <c r="Y364" s="21" t="str">
        <f t="shared" ref="Y364:Y379" si="281">IF($M364="x10",$O364,"")</f>
        <v/>
      </c>
      <c r="Z364" s="27" t="e">
        <f t="shared" si="257"/>
        <v>#VALUE!</v>
      </c>
      <c r="AA364" s="27" t="e">
        <f t="shared" si="258"/>
        <v>#VALUE!</v>
      </c>
      <c r="AB364" s="15" t="str">
        <f t="shared" si="270"/>
        <v/>
      </c>
      <c r="AC364" s="15">
        <v>7</v>
      </c>
      <c r="AE364" s="15">
        <v>357</v>
      </c>
      <c r="AF364" s="15">
        <f t="shared" si="259"/>
        <v>0</v>
      </c>
      <c r="AG364" s="15" t="str">
        <f t="shared" si="255"/>
        <v/>
      </c>
      <c r="AH364" s="15" t="str">
        <f t="shared" si="256"/>
        <v/>
      </c>
    </row>
    <row r="365" spans="12:34" x14ac:dyDescent="0.2">
      <c r="L365" s="25" t="str">
        <f t="shared" si="268"/>
        <v/>
      </c>
      <c r="M365" s="28" t="str">
        <f t="shared" si="269"/>
        <v/>
      </c>
      <c r="N365" s="15">
        <v>8</v>
      </c>
      <c r="O365" s="26" t="e">
        <f t="shared" si="271"/>
        <v>#VALUE!</v>
      </c>
      <c r="P365" s="21" t="str">
        <f t="shared" si="272"/>
        <v/>
      </c>
      <c r="Q365" s="21" t="str">
        <f t="shared" si="273"/>
        <v/>
      </c>
      <c r="R365" s="21" t="str">
        <f t="shared" si="274"/>
        <v/>
      </c>
      <c r="S365" s="21" t="str">
        <f t="shared" si="275"/>
        <v/>
      </c>
      <c r="T365" s="21" t="str">
        <f t="shared" si="276"/>
        <v/>
      </c>
      <c r="U365" s="21" t="str">
        <f t="shared" si="277"/>
        <v/>
      </c>
      <c r="V365" s="21" t="str">
        <f t="shared" si="278"/>
        <v/>
      </c>
      <c r="W365" s="21" t="str">
        <f t="shared" si="279"/>
        <v/>
      </c>
      <c r="X365" s="21" t="str">
        <f t="shared" si="280"/>
        <v/>
      </c>
      <c r="Y365" s="21" t="str">
        <f t="shared" si="281"/>
        <v/>
      </c>
      <c r="Z365" s="27" t="e">
        <f t="shared" si="257"/>
        <v>#VALUE!</v>
      </c>
      <c r="AA365" s="27" t="e">
        <f t="shared" si="258"/>
        <v>#VALUE!</v>
      </c>
      <c r="AB365" s="15" t="str">
        <f t="shared" si="270"/>
        <v/>
      </c>
      <c r="AC365" s="15">
        <v>8</v>
      </c>
      <c r="AE365" s="15">
        <v>358</v>
      </c>
      <c r="AF365" s="15">
        <f t="shared" si="259"/>
        <v>0</v>
      </c>
      <c r="AG365" s="15" t="str">
        <f t="shared" si="255"/>
        <v/>
      </c>
      <c r="AH365" s="15" t="str">
        <f t="shared" si="256"/>
        <v/>
      </c>
    </row>
    <row r="366" spans="12:34" x14ac:dyDescent="0.2">
      <c r="L366" s="25" t="str">
        <f t="shared" si="268"/>
        <v/>
      </c>
      <c r="M366" s="28" t="str">
        <f t="shared" si="269"/>
        <v/>
      </c>
      <c r="N366" s="15">
        <v>9</v>
      </c>
      <c r="O366" s="26" t="e">
        <f t="shared" si="271"/>
        <v>#VALUE!</v>
      </c>
      <c r="P366" s="21" t="str">
        <f t="shared" si="272"/>
        <v/>
      </c>
      <c r="Q366" s="21" t="str">
        <f t="shared" si="273"/>
        <v/>
      </c>
      <c r="R366" s="21" t="str">
        <f t="shared" si="274"/>
        <v/>
      </c>
      <c r="S366" s="21" t="str">
        <f t="shared" si="275"/>
        <v/>
      </c>
      <c r="T366" s="21" t="str">
        <f t="shared" si="276"/>
        <v/>
      </c>
      <c r="U366" s="21" t="str">
        <f t="shared" si="277"/>
        <v/>
      </c>
      <c r="V366" s="21" t="str">
        <f t="shared" si="278"/>
        <v/>
      </c>
      <c r="W366" s="21" t="str">
        <f t="shared" si="279"/>
        <v/>
      </c>
      <c r="X366" s="21" t="str">
        <f t="shared" si="280"/>
        <v/>
      </c>
      <c r="Y366" s="21" t="str">
        <f t="shared" si="281"/>
        <v/>
      </c>
      <c r="Z366" s="27" t="e">
        <f t="shared" si="257"/>
        <v>#VALUE!</v>
      </c>
      <c r="AA366" s="27" t="e">
        <f t="shared" si="258"/>
        <v>#VALUE!</v>
      </c>
      <c r="AB366" s="15" t="str">
        <f t="shared" si="270"/>
        <v/>
      </c>
      <c r="AC366" s="15">
        <v>9</v>
      </c>
      <c r="AE366" s="15">
        <v>359</v>
      </c>
      <c r="AF366" s="15">
        <f t="shared" si="259"/>
        <v>0</v>
      </c>
      <c r="AG366" s="15" t="str">
        <f t="shared" si="255"/>
        <v/>
      </c>
      <c r="AH366" s="15" t="str">
        <f t="shared" si="256"/>
        <v/>
      </c>
    </row>
    <row r="367" spans="12:34" x14ac:dyDescent="0.2">
      <c r="L367" s="25" t="str">
        <f t="shared" si="268"/>
        <v/>
      </c>
      <c r="M367" s="28" t="str">
        <f t="shared" si="269"/>
        <v/>
      </c>
      <c r="N367" s="15">
        <v>10</v>
      </c>
      <c r="O367" s="26" t="e">
        <f t="shared" si="271"/>
        <v>#VALUE!</v>
      </c>
      <c r="P367" s="21" t="str">
        <f t="shared" si="272"/>
        <v/>
      </c>
      <c r="Q367" s="21" t="str">
        <f t="shared" si="273"/>
        <v/>
      </c>
      <c r="R367" s="21" t="str">
        <f t="shared" si="274"/>
        <v/>
      </c>
      <c r="S367" s="21" t="str">
        <f t="shared" si="275"/>
        <v/>
      </c>
      <c r="T367" s="21" t="str">
        <f t="shared" si="276"/>
        <v/>
      </c>
      <c r="U367" s="21" t="str">
        <f t="shared" si="277"/>
        <v/>
      </c>
      <c r="V367" s="21" t="str">
        <f t="shared" si="278"/>
        <v/>
      </c>
      <c r="W367" s="21" t="str">
        <f t="shared" si="279"/>
        <v/>
      </c>
      <c r="X367" s="21" t="str">
        <f t="shared" si="280"/>
        <v/>
      </c>
      <c r="Y367" s="21" t="str">
        <f t="shared" si="281"/>
        <v/>
      </c>
      <c r="Z367" s="27" t="e">
        <f t="shared" si="257"/>
        <v>#VALUE!</v>
      </c>
      <c r="AA367" s="27" t="e">
        <f t="shared" si="258"/>
        <v>#VALUE!</v>
      </c>
      <c r="AB367" s="15" t="str">
        <f t="shared" si="270"/>
        <v/>
      </c>
      <c r="AC367" s="15">
        <v>10</v>
      </c>
      <c r="AE367" s="15">
        <v>360</v>
      </c>
      <c r="AF367" s="15">
        <f t="shared" si="259"/>
        <v>0</v>
      </c>
      <c r="AG367" s="15" t="str">
        <f t="shared" si="255"/>
        <v/>
      </c>
      <c r="AH367" s="15" t="str">
        <f t="shared" si="256"/>
        <v/>
      </c>
    </row>
    <row r="368" spans="12:34" x14ac:dyDescent="0.2">
      <c r="L368" s="25" t="str">
        <f t="shared" si="268"/>
        <v/>
      </c>
      <c r="M368" s="28" t="str">
        <f t="shared" si="269"/>
        <v/>
      </c>
      <c r="N368" s="15">
        <v>11</v>
      </c>
      <c r="O368" s="26" t="e">
        <f t="shared" si="271"/>
        <v>#VALUE!</v>
      </c>
      <c r="P368" s="21" t="str">
        <f t="shared" si="272"/>
        <v/>
      </c>
      <c r="Q368" s="21" t="str">
        <f t="shared" si="273"/>
        <v/>
      </c>
      <c r="R368" s="21" t="str">
        <f t="shared" si="274"/>
        <v/>
      </c>
      <c r="S368" s="21" t="str">
        <f t="shared" si="275"/>
        <v/>
      </c>
      <c r="T368" s="21" t="str">
        <f t="shared" si="276"/>
        <v/>
      </c>
      <c r="U368" s="21" t="str">
        <f t="shared" si="277"/>
        <v/>
      </c>
      <c r="V368" s="21" t="str">
        <f t="shared" si="278"/>
        <v/>
      </c>
      <c r="W368" s="21" t="str">
        <f t="shared" si="279"/>
        <v/>
      </c>
      <c r="X368" s="21" t="str">
        <f t="shared" si="280"/>
        <v/>
      </c>
      <c r="Y368" s="21" t="str">
        <f t="shared" si="281"/>
        <v/>
      </c>
      <c r="Z368" s="27" t="e">
        <f t="shared" si="257"/>
        <v>#VALUE!</v>
      </c>
      <c r="AA368" s="27" t="e">
        <f t="shared" si="258"/>
        <v>#VALUE!</v>
      </c>
      <c r="AB368" s="15" t="str">
        <f t="shared" si="270"/>
        <v/>
      </c>
      <c r="AC368" s="15">
        <v>11</v>
      </c>
      <c r="AE368" s="15">
        <v>361</v>
      </c>
      <c r="AF368" s="15">
        <f t="shared" si="259"/>
        <v>0</v>
      </c>
      <c r="AG368" s="15" t="str">
        <f t="shared" si="255"/>
        <v/>
      </c>
      <c r="AH368" s="15" t="str">
        <f t="shared" si="256"/>
        <v/>
      </c>
    </row>
    <row r="369" spans="12:34" x14ac:dyDescent="0.2">
      <c r="L369" s="25" t="str">
        <f t="shared" si="268"/>
        <v/>
      </c>
      <c r="M369" s="28" t="str">
        <f t="shared" si="269"/>
        <v/>
      </c>
      <c r="N369" s="15">
        <v>12</v>
      </c>
      <c r="O369" s="26" t="e">
        <f t="shared" si="271"/>
        <v>#VALUE!</v>
      </c>
      <c r="P369" s="21" t="str">
        <f t="shared" si="272"/>
        <v/>
      </c>
      <c r="Q369" s="21" t="str">
        <f t="shared" si="273"/>
        <v/>
      </c>
      <c r="R369" s="21" t="str">
        <f t="shared" si="274"/>
        <v/>
      </c>
      <c r="S369" s="21" t="str">
        <f t="shared" si="275"/>
        <v/>
      </c>
      <c r="T369" s="21" t="str">
        <f t="shared" si="276"/>
        <v/>
      </c>
      <c r="U369" s="21" t="str">
        <f t="shared" si="277"/>
        <v/>
      </c>
      <c r="V369" s="21" t="str">
        <f t="shared" si="278"/>
        <v/>
      </c>
      <c r="W369" s="21" t="str">
        <f t="shared" si="279"/>
        <v/>
      </c>
      <c r="X369" s="21" t="str">
        <f t="shared" si="280"/>
        <v/>
      </c>
      <c r="Y369" s="21" t="str">
        <f t="shared" si="281"/>
        <v/>
      </c>
      <c r="Z369" s="27" t="e">
        <f t="shared" si="257"/>
        <v>#VALUE!</v>
      </c>
      <c r="AA369" s="27" t="e">
        <f t="shared" si="258"/>
        <v>#VALUE!</v>
      </c>
      <c r="AB369" s="15" t="str">
        <f t="shared" si="270"/>
        <v/>
      </c>
      <c r="AC369" s="15">
        <v>12</v>
      </c>
      <c r="AE369" s="15">
        <v>362</v>
      </c>
      <c r="AF369" s="15">
        <f t="shared" si="259"/>
        <v>0</v>
      </c>
      <c r="AG369" s="15" t="str">
        <f t="shared" si="255"/>
        <v/>
      </c>
      <c r="AH369" s="15" t="str">
        <f t="shared" si="256"/>
        <v/>
      </c>
    </row>
    <row r="370" spans="12:34" x14ac:dyDescent="0.2">
      <c r="L370" s="25" t="str">
        <f t="shared" si="268"/>
        <v/>
      </c>
      <c r="M370" s="28" t="str">
        <f t="shared" si="269"/>
        <v/>
      </c>
      <c r="N370" s="15">
        <v>13</v>
      </c>
      <c r="O370" s="26" t="e">
        <f t="shared" si="271"/>
        <v>#VALUE!</v>
      </c>
      <c r="P370" s="21" t="str">
        <f t="shared" si="272"/>
        <v/>
      </c>
      <c r="Q370" s="21" t="str">
        <f t="shared" si="273"/>
        <v/>
      </c>
      <c r="R370" s="21" t="str">
        <f t="shared" si="274"/>
        <v/>
      </c>
      <c r="S370" s="21" t="str">
        <f t="shared" si="275"/>
        <v/>
      </c>
      <c r="T370" s="21" t="str">
        <f t="shared" si="276"/>
        <v/>
      </c>
      <c r="U370" s="21" t="str">
        <f t="shared" si="277"/>
        <v/>
      </c>
      <c r="V370" s="21" t="str">
        <f t="shared" si="278"/>
        <v/>
      </c>
      <c r="W370" s="21" t="str">
        <f t="shared" si="279"/>
        <v/>
      </c>
      <c r="X370" s="21" t="str">
        <f t="shared" si="280"/>
        <v/>
      </c>
      <c r="Y370" s="21" t="str">
        <f t="shared" si="281"/>
        <v/>
      </c>
      <c r="Z370" s="27" t="e">
        <f t="shared" si="257"/>
        <v>#VALUE!</v>
      </c>
      <c r="AA370" s="27" t="e">
        <f t="shared" si="258"/>
        <v>#VALUE!</v>
      </c>
      <c r="AB370" s="15" t="str">
        <f t="shared" si="270"/>
        <v/>
      </c>
      <c r="AC370" s="15">
        <v>13</v>
      </c>
      <c r="AE370" s="15">
        <v>363</v>
      </c>
      <c r="AF370" s="15">
        <f t="shared" si="259"/>
        <v>0</v>
      </c>
      <c r="AG370" s="15" t="str">
        <f t="shared" si="255"/>
        <v/>
      </c>
      <c r="AH370" s="15" t="str">
        <f t="shared" si="256"/>
        <v/>
      </c>
    </row>
    <row r="371" spans="12:34" x14ac:dyDescent="0.2">
      <c r="L371" s="25" t="str">
        <f t="shared" si="268"/>
        <v/>
      </c>
      <c r="M371" s="28" t="str">
        <f t="shared" si="269"/>
        <v/>
      </c>
      <c r="N371" s="15">
        <v>14</v>
      </c>
      <c r="O371" s="26" t="e">
        <f t="shared" si="271"/>
        <v>#VALUE!</v>
      </c>
      <c r="P371" s="21" t="str">
        <f t="shared" si="272"/>
        <v/>
      </c>
      <c r="Q371" s="21" t="str">
        <f t="shared" si="273"/>
        <v/>
      </c>
      <c r="R371" s="21" t="str">
        <f t="shared" si="274"/>
        <v/>
      </c>
      <c r="S371" s="21" t="str">
        <f t="shared" si="275"/>
        <v/>
      </c>
      <c r="T371" s="21" t="str">
        <f t="shared" si="276"/>
        <v/>
      </c>
      <c r="U371" s="21" t="str">
        <f t="shared" si="277"/>
        <v/>
      </c>
      <c r="V371" s="21" t="str">
        <f t="shared" si="278"/>
        <v/>
      </c>
      <c r="W371" s="21" t="str">
        <f t="shared" si="279"/>
        <v/>
      </c>
      <c r="X371" s="21" t="str">
        <f t="shared" si="280"/>
        <v/>
      </c>
      <c r="Y371" s="21" t="str">
        <f t="shared" si="281"/>
        <v/>
      </c>
      <c r="Z371" s="27" t="e">
        <f t="shared" si="257"/>
        <v>#VALUE!</v>
      </c>
      <c r="AA371" s="27" t="e">
        <f t="shared" si="258"/>
        <v>#VALUE!</v>
      </c>
      <c r="AB371" s="15" t="str">
        <f t="shared" si="270"/>
        <v/>
      </c>
      <c r="AC371" s="15">
        <v>14</v>
      </c>
      <c r="AE371" s="15">
        <v>364</v>
      </c>
      <c r="AF371" s="15">
        <f t="shared" si="259"/>
        <v>0</v>
      </c>
      <c r="AG371" s="15" t="str">
        <f t="shared" si="255"/>
        <v/>
      </c>
      <c r="AH371" s="15" t="str">
        <f t="shared" si="256"/>
        <v/>
      </c>
    </row>
    <row r="372" spans="12:34" x14ac:dyDescent="0.2">
      <c r="L372" s="25" t="str">
        <f t="shared" si="268"/>
        <v/>
      </c>
      <c r="M372" s="28" t="str">
        <f t="shared" si="269"/>
        <v/>
      </c>
      <c r="N372" s="15">
        <v>15</v>
      </c>
      <c r="O372" s="26" t="e">
        <f t="shared" si="271"/>
        <v>#VALUE!</v>
      </c>
      <c r="P372" s="21" t="str">
        <f t="shared" si="272"/>
        <v/>
      </c>
      <c r="Q372" s="21" t="str">
        <f t="shared" si="273"/>
        <v/>
      </c>
      <c r="R372" s="21" t="str">
        <f t="shared" si="274"/>
        <v/>
      </c>
      <c r="S372" s="21" t="str">
        <f t="shared" si="275"/>
        <v/>
      </c>
      <c r="T372" s="21" t="str">
        <f t="shared" si="276"/>
        <v/>
      </c>
      <c r="U372" s="21" t="str">
        <f t="shared" si="277"/>
        <v/>
      </c>
      <c r="V372" s="21" t="str">
        <f t="shared" si="278"/>
        <v/>
      </c>
      <c r="W372" s="21" t="str">
        <f t="shared" si="279"/>
        <v/>
      </c>
      <c r="X372" s="21" t="str">
        <f t="shared" si="280"/>
        <v/>
      </c>
      <c r="Y372" s="21" t="str">
        <f t="shared" si="281"/>
        <v/>
      </c>
      <c r="Z372" s="27" t="e">
        <f t="shared" si="257"/>
        <v>#VALUE!</v>
      </c>
      <c r="AA372" s="27" t="e">
        <f t="shared" si="258"/>
        <v>#VALUE!</v>
      </c>
      <c r="AB372" s="15" t="str">
        <f t="shared" si="270"/>
        <v/>
      </c>
      <c r="AC372" s="15">
        <v>15</v>
      </c>
      <c r="AE372" s="15">
        <v>365</v>
      </c>
      <c r="AF372" s="15">
        <f t="shared" si="259"/>
        <v>0</v>
      </c>
      <c r="AG372" s="15" t="str">
        <f t="shared" si="255"/>
        <v/>
      </c>
      <c r="AH372" s="15" t="str">
        <f t="shared" si="256"/>
        <v/>
      </c>
    </row>
    <row r="373" spans="12:34" x14ac:dyDescent="0.2">
      <c r="L373" s="25" t="str">
        <f t="shared" si="268"/>
        <v/>
      </c>
      <c r="M373" s="28" t="str">
        <f t="shared" si="269"/>
        <v/>
      </c>
      <c r="N373" s="15">
        <v>16</v>
      </c>
      <c r="O373" s="26" t="e">
        <f t="shared" si="271"/>
        <v>#VALUE!</v>
      </c>
      <c r="P373" s="21" t="str">
        <f t="shared" si="272"/>
        <v/>
      </c>
      <c r="Q373" s="21" t="str">
        <f t="shared" si="273"/>
        <v/>
      </c>
      <c r="R373" s="21" t="str">
        <f t="shared" si="274"/>
        <v/>
      </c>
      <c r="S373" s="21" t="str">
        <f t="shared" si="275"/>
        <v/>
      </c>
      <c r="T373" s="21" t="str">
        <f t="shared" si="276"/>
        <v/>
      </c>
      <c r="U373" s="21" t="str">
        <f t="shared" si="277"/>
        <v/>
      </c>
      <c r="V373" s="21" t="str">
        <f t="shared" si="278"/>
        <v/>
      </c>
      <c r="W373" s="21" t="str">
        <f t="shared" si="279"/>
        <v/>
      </c>
      <c r="X373" s="21" t="str">
        <f t="shared" si="280"/>
        <v/>
      </c>
      <c r="Y373" s="21" t="str">
        <f t="shared" si="281"/>
        <v/>
      </c>
      <c r="Z373" s="27" t="e">
        <f t="shared" si="257"/>
        <v>#VALUE!</v>
      </c>
      <c r="AA373" s="27" t="e">
        <f t="shared" si="258"/>
        <v>#VALUE!</v>
      </c>
      <c r="AB373" s="15" t="str">
        <f t="shared" si="270"/>
        <v/>
      </c>
      <c r="AC373" s="15">
        <v>16</v>
      </c>
      <c r="AE373" s="15">
        <v>366</v>
      </c>
      <c r="AF373" s="15">
        <f t="shared" si="259"/>
        <v>0</v>
      </c>
      <c r="AG373" s="15" t="str">
        <f t="shared" si="255"/>
        <v/>
      </c>
      <c r="AH373" s="15" t="str">
        <f t="shared" si="256"/>
        <v/>
      </c>
    </row>
    <row r="374" spans="12:34" x14ac:dyDescent="0.2">
      <c r="L374" s="25" t="str">
        <f t="shared" si="268"/>
        <v/>
      </c>
      <c r="M374" s="28" t="str">
        <f t="shared" si="269"/>
        <v/>
      </c>
      <c r="N374" s="15">
        <v>17</v>
      </c>
      <c r="O374" s="26" t="e">
        <f t="shared" si="271"/>
        <v>#VALUE!</v>
      </c>
      <c r="P374" s="21" t="str">
        <f t="shared" si="272"/>
        <v/>
      </c>
      <c r="Q374" s="21" t="str">
        <f t="shared" si="273"/>
        <v/>
      </c>
      <c r="R374" s="21" t="str">
        <f t="shared" si="274"/>
        <v/>
      </c>
      <c r="S374" s="21" t="str">
        <f t="shared" si="275"/>
        <v/>
      </c>
      <c r="T374" s="21" t="str">
        <f t="shared" si="276"/>
        <v/>
      </c>
      <c r="U374" s="21" t="str">
        <f t="shared" si="277"/>
        <v/>
      </c>
      <c r="V374" s="21" t="str">
        <f t="shared" si="278"/>
        <v/>
      </c>
      <c r="W374" s="21" t="str">
        <f t="shared" si="279"/>
        <v/>
      </c>
      <c r="X374" s="21" t="str">
        <f t="shared" si="280"/>
        <v/>
      </c>
      <c r="Y374" s="21" t="str">
        <f t="shared" si="281"/>
        <v/>
      </c>
      <c r="Z374" s="27" t="e">
        <f t="shared" si="257"/>
        <v>#VALUE!</v>
      </c>
      <c r="AA374" s="27" t="e">
        <f t="shared" si="258"/>
        <v>#VALUE!</v>
      </c>
      <c r="AB374" s="15" t="str">
        <f t="shared" si="270"/>
        <v/>
      </c>
      <c r="AC374" s="15">
        <v>17</v>
      </c>
      <c r="AE374" s="15">
        <v>367</v>
      </c>
      <c r="AF374" s="15">
        <f t="shared" si="259"/>
        <v>0</v>
      </c>
      <c r="AG374" s="15" t="str">
        <f t="shared" si="255"/>
        <v/>
      </c>
      <c r="AH374" s="15" t="str">
        <f t="shared" si="256"/>
        <v/>
      </c>
    </row>
    <row r="375" spans="12:34" x14ac:dyDescent="0.2">
      <c r="L375" s="25" t="str">
        <f t="shared" ref="L375:L386" si="282">IF(I25&lt;&gt;0,I25,"")</f>
        <v/>
      </c>
      <c r="M375" s="28" t="str">
        <f t="shared" ref="M375:M386" si="283">IF(I25&lt;&gt;0,"x8","")</f>
        <v/>
      </c>
      <c r="N375" s="15">
        <v>18</v>
      </c>
      <c r="O375" s="26" t="e">
        <f t="shared" si="271"/>
        <v>#VALUE!</v>
      </c>
      <c r="P375" s="21" t="str">
        <f t="shared" si="272"/>
        <v/>
      </c>
      <c r="Q375" s="21" t="str">
        <f t="shared" si="273"/>
        <v/>
      </c>
      <c r="R375" s="21" t="str">
        <f t="shared" si="274"/>
        <v/>
      </c>
      <c r="S375" s="21" t="str">
        <f t="shared" si="275"/>
        <v/>
      </c>
      <c r="T375" s="21" t="str">
        <f t="shared" si="276"/>
        <v/>
      </c>
      <c r="U375" s="21" t="str">
        <f t="shared" si="277"/>
        <v/>
      </c>
      <c r="V375" s="21" t="str">
        <f t="shared" si="278"/>
        <v/>
      </c>
      <c r="W375" s="21" t="str">
        <f t="shared" si="279"/>
        <v/>
      </c>
      <c r="X375" s="21" t="str">
        <f t="shared" si="280"/>
        <v/>
      </c>
      <c r="Y375" s="21" t="str">
        <f t="shared" si="281"/>
        <v/>
      </c>
      <c r="Z375" s="27" t="e">
        <f t="shared" si="257"/>
        <v>#VALUE!</v>
      </c>
      <c r="AA375" s="27" t="e">
        <f t="shared" si="258"/>
        <v>#VALUE!</v>
      </c>
      <c r="AB375" s="15" t="str">
        <f t="shared" si="270"/>
        <v/>
      </c>
      <c r="AC375" s="15">
        <v>18</v>
      </c>
      <c r="AE375" s="15">
        <v>368</v>
      </c>
      <c r="AF375" s="15">
        <f t="shared" si="259"/>
        <v>0</v>
      </c>
      <c r="AG375" s="15" t="str">
        <f t="shared" si="255"/>
        <v/>
      </c>
      <c r="AH375" s="15" t="str">
        <f t="shared" si="256"/>
        <v/>
      </c>
    </row>
    <row r="376" spans="12:34" x14ac:dyDescent="0.2">
      <c r="L376" s="25" t="str">
        <f t="shared" si="282"/>
        <v/>
      </c>
      <c r="M376" s="28" t="str">
        <f t="shared" si="283"/>
        <v/>
      </c>
      <c r="N376" s="15">
        <v>19</v>
      </c>
      <c r="O376" s="26" t="e">
        <f t="shared" si="271"/>
        <v>#VALUE!</v>
      </c>
      <c r="P376" s="21" t="str">
        <f t="shared" si="272"/>
        <v/>
      </c>
      <c r="Q376" s="21" t="str">
        <f t="shared" si="273"/>
        <v/>
      </c>
      <c r="R376" s="21" t="str">
        <f t="shared" si="274"/>
        <v/>
      </c>
      <c r="S376" s="21" t="str">
        <f t="shared" si="275"/>
        <v/>
      </c>
      <c r="T376" s="21" t="str">
        <f t="shared" si="276"/>
        <v/>
      </c>
      <c r="U376" s="21" t="str">
        <f t="shared" si="277"/>
        <v/>
      </c>
      <c r="V376" s="21" t="str">
        <f t="shared" si="278"/>
        <v/>
      </c>
      <c r="W376" s="21" t="str">
        <f t="shared" si="279"/>
        <v/>
      </c>
      <c r="X376" s="21" t="str">
        <f t="shared" si="280"/>
        <v/>
      </c>
      <c r="Y376" s="21" t="str">
        <f t="shared" si="281"/>
        <v/>
      </c>
      <c r="Z376" s="27" t="e">
        <f t="shared" si="257"/>
        <v>#VALUE!</v>
      </c>
      <c r="AA376" s="27" t="e">
        <f t="shared" si="258"/>
        <v>#VALUE!</v>
      </c>
      <c r="AB376" s="15" t="str">
        <f t="shared" ref="AB376:AB386" si="284">IF(M376=0,"",M376)</f>
        <v/>
      </c>
      <c r="AC376" s="15">
        <v>19</v>
      </c>
      <c r="AE376" s="15">
        <v>369</v>
      </c>
      <c r="AF376" s="15">
        <f t="shared" si="259"/>
        <v>0</v>
      </c>
      <c r="AG376" s="15" t="str">
        <f t="shared" si="255"/>
        <v/>
      </c>
      <c r="AH376" s="15" t="str">
        <f t="shared" si="256"/>
        <v/>
      </c>
    </row>
    <row r="377" spans="12:34" x14ac:dyDescent="0.2">
      <c r="L377" s="25" t="str">
        <f t="shared" si="282"/>
        <v/>
      </c>
      <c r="M377" s="28" t="str">
        <f t="shared" si="283"/>
        <v/>
      </c>
      <c r="N377" s="15">
        <v>20</v>
      </c>
      <c r="O377" s="26" t="e">
        <f t="shared" si="271"/>
        <v>#VALUE!</v>
      </c>
      <c r="P377" s="21" t="str">
        <f t="shared" si="272"/>
        <v/>
      </c>
      <c r="Q377" s="21" t="str">
        <f t="shared" si="273"/>
        <v/>
      </c>
      <c r="R377" s="21" t="str">
        <f t="shared" si="274"/>
        <v/>
      </c>
      <c r="S377" s="21" t="str">
        <f t="shared" si="275"/>
        <v/>
      </c>
      <c r="T377" s="21" t="str">
        <f t="shared" si="276"/>
        <v/>
      </c>
      <c r="U377" s="21" t="str">
        <f t="shared" si="277"/>
        <v/>
      </c>
      <c r="V377" s="21" t="str">
        <f t="shared" si="278"/>
        <v/>
      </c>
      <c r="W377" s="21" t="str">
        <f t="shared" si="279"/>
        <v/>
      </c>
      <c r="X377" s="21" t="str">
        <f t="shared" si="280"/>
        <v/>
      </c>
      <c r="Y377" s="21" t="str">
        <f t="shared" si="281"/>
        <v/>
      </c>
      <c r="Z377" s="27" t="e">
        <f t="shared" si="257"/>
        <v>#VALUE!</v>
      </c>
      <c r="AA377" s="27" t="e">
        <f t="shared" si="258"/>
        <v>#VALUE!</v>
      </c>
      <c r="AB377" s="15" t="str">
        <f t="shared" si="284"/>
        <v/>
      </c>
      <c r="AC377" s="15">
        <v>20</v>
      </c>
      <c r="AE377" s="15">
        <v>370</v>
      </c>
      <c r="AF377" s="15">
        <f t="shared" si="259"/>
        <v>0</v>
      </c>
      <c r="AG377" s="15" t="str">
        <f t="shared" si="255"/>
        <v/>
      </c>
      <c r="AH377" s="15" t="str">
        <f t="shared" si="256"/>
        <v/>
      </c>
    </row>
    <row r="378" spans="12:34" x14ac:dyDescent="0.2">
      <c r="L378" s="25" t="str">
        <f t="shared" si="282"/>
        <v/>
      </c>
      <c r="M378" s="28" t="str">
        <f t="shared" si="283"/>
        <v/>
      </c>
      <c r="N378" s="15">
        <v>21</v>
      </c>
      <c r="O378" s="26" t="e">
        <f t="shared" si="271"/>
        <v>#VALUE!</v>
      </c>
      <c r="P378" s="21" t="str">
        <f t="shared" si="272"/>
        <v/>
      </c>
      <c r="Q378" s="21" t="str">
        <f t="shared" si="273"/>
        <v/>
      </c>
      <c r="R378" s="21" t="str">
        <f t="shared" si="274"/>
        <v/>
      </c>
      <c r="S378" s="21" t="str">
        <f t="shared" si="275"/>
        <v/>
      </c>
      <c r="T378" s="21" t="str">
        <f t="shared" si="276"/>
        <v/>
      </c>
      <c r="U378" s="21" t="str">
        <f t="shared" si="277"/>
        <v/>
      </c>
      <c r="V378" s="21" t="str">
        <f t="shared" si="278"/>
        <v/>
      </c>
      <c r="W378" s="21" t="str">
        <f t="shared" si="279"/>
        <v/>
      </c>
      <c r="X378" s="21" t="str">
        <f t="shared" si="280"/>
        <v/>
      </c>
      <c r="Y378" s="21" t="str">
        <f t="shared" si="281"/>
        <v/>
      </c>
      <c r="Z378" s="27" t="e">
        <f t="shared" si="257"/>
        <v>#VALUE!</v>
      </c>
      <c r="AA378" s="27" t="e">
        <f t="shared" si="258"/>
        <v>#VALUE!</v>
      </c>
      <c r="AB378" s="15" t="str">
        <f t="shared" si="284"/>
        <v/>
      </c>
      <c r="AC378" s="15">
        <v>21</v>
      </c>
      <c r="AE378" s="15">
        <v>371</v>
      </c>
      <c r="AF378" s="15">
        <f t="shared" si="259"/>
        <v>0</v>
      </c>
      <c r="AG378" s="15" t="str">
        <f t="shared" si="255"/>
        <v/>
      </c>
      <c r="AH378" s="15" t="str">
        <f t="shared" si="256"/>
        <v/>
      </c>
    </row>
    <row r="379" spans="12:34" x14ac:dyDescent="0.2">
      <c r="L379" s="25" t="str">
        <f t="shared" si="282"/>
        <v/>
      </c>
      <c r="M379" s="28" t="str">
        <f t="shared" si="283"/>
        <v/>
      </c>
      <c r="N379" s="15">
        <v>22</v>
      </c>
      <c r="O379" s="26" t="e">
        <f t="shared" ref="O379:O386" si="285">Z379+(AA379-1)/2</f>
        <v>#VALUE!</v>
      </c>
      <c r="P379" s="21" t="str">
        <f t="shared" si="272"/>
        <v/>
      </c>
      <c r="Q379" s="21" t="str">
        <f t="shared" si="273"/>
        <v/>
      </c>
      <c r="R379" s="21" t="str">
        <f t="shared" si="274"/>
        <v/>
      </c>
      <c r="S379" s="21" t="str">
        <f t="shared" si="275"/>
        <v/>
      </c>
      <c r="T379" s="21" t="str">
        <f t="shared" si="276"/>
        <v/>
      </c>
      <c r="U379" s="21" t="str">
        <f t="shared" si="277"/>
        <v/>
      </c>
      <c r="V379" s="21" t="str">
        <f t="shared" si="278"/>
        <v/>
      </c>
      <c r="W379" s="21" t="str">
        <f t="shared" si="279"/>
        <v/>
      </c>
      <c r="X379" s="21" t="str">
        <f t="shared" si="280"/>
        <v/>
      </c>
      <c r="Y379" s="21" t="str">
        <f t="shared" si="281"/>
        <v/>
      </c>
      <c r="Z379" s="27" t="e">
        <f t="shared" si="257"/>
        <v>#VALUE!</v>
      </c>
      <c r="AA379" s="27" t="e">
        <f t="shared" si="258"/>
        <v>#VALUE!</v>
      </c>
      <c r="AB379" s="15" t="str">
        <f t="shared" si="284"/>
        <v/>
      </c>
      <c r="AC379" s="15">
        <v>22</v>
      </c>
      <c r="AE379" s="15">
        <v>372</v>
      </c>
      <c r="AF379" s="15">
        <f t="shared" si="259"/>
        <v>0</v>
      </c>
      <c r="AG379" s="15" t="str">
        <f t="shared" si="255"/>
        <v/>
      </c>
      <c r="AH379" s="15" t="str">
        <f t="shared" si="256"/>
        <v/>
      </c>
    </row>
    <row r="380" spans="12:34" x14ac:dyDescent="0.2">
      <c r="L380" s="25" t="str">
        <f t="shared" si="282"/>
        <v/>
      </c>
      <c r="M380" s="28" t="str">
        <f t="shared" si="283"/>
        <v/>
      </c>
      <c r="N380" s="15">
        <v>23</v>
      </c>
      <c r="O380" s="26" t="e">
        <f t="shared" si="285"/>
        <v>#VALUE!</v>
      </c>
      <c r="P380" s="21" t="str">
        <f t="shared" ref="P380:P386" si="286">IF(M380="x1",O380,"")</f>
        <v/>
      </c>
      <c r="Q380" s="21" t="str">
        <f t="shared" ref="Q380:Q386" si="287">IF(M380="x2",O380,"")</f>
        <v/>
      </c>
      <c r="R380" s="21" t="str">
        <f t="shared" ref="R380:R416" si="288">IF($M380="x3",$O380,"")</f>
        <v/>
      </c>
      <c r="S380" s="21" t="str">
        <f t="shared" ref="S380:S416" si="289">IF($M380="x4",$O380,"")</f>
        <v/>
      </c>
      <c r="T380" s="21" t="str">
        <f t="shared" ref="T380:T416" si="290">IF($M380="x5",$O380,"")</f>
        <v/>
      </c>
      <c r="U380" s="21" t="str">
        <f t="shared" ref="U380:U416" si="291">IF($M380="x6",$O380,"")</f>
        <v/>
      </c>
      <c r="V380" s="21" t="str">
        <f t="shared" ref="V380:V416" si="292">IF($M380="x7",$O380,"")</f>
        <v/>
      </c>
      <c r="W380" s="21" t="str">
        <f t="shared" ref="W380:W416" si="293">IF($M380="x8",$O380,"")</f>
        <v/>
      </c>
      <c r="X380" s="21" t="str">
        <f t="shared" ref="X380:X416" si="294">IF($M380="x9",$O380,"")</f>
        <v/>
      </c>
      <c r="Y380" s="21" t="str">
        <f t="shared" ref="Y380:Y416" si="295">IF($M380="x10",$O380,"")</f>
        <v/>
      </c>
      <c r="Z380" s="27" t="e">
        <f t="shared" si="257"/>
        <v>#VALUE!</v>
      </c>
      <c r="AA380" s="27" t="e">
        <f t="shared" si="258"/>
        <v>#VALUE!</v>
      </c>
      <c r="AB380" s="15" t="str">
        <f t="shared" si="284"/>
        <v/>
      </c>
      <c r="AC380" s="15">
        <v>23</v>
      </c>
      <c r="AE380" s="15">
        <v>373</v>
      </c>
      <c r="AF380" s="15">
        <f t="shared" si="259"/>
        <v>0</v>
      </c>
      <c r="AG380" s="15" t="str">
        <f t="shared" si="255"/>
        <v/>
      </c>
      <c r="AH380" s="15" t="str">
        <f t="shared" si="256"/>
        <v/>
      </c>
    </row>
    <row r="381" spans="12:34" x14ac:dyDescent="0.2">
      <c r="L381" s="25" t="str">
        <f t="shared" si="282"/>
        <v/>
      </c>
      <c r="M381" s="28" t="str">
        <f t="shared" si="283"/>
        <v/>
      </c>
      <c r="N381" s="15">
        <v>24</v>
      </c>
      <c r="O381" s="26" t="e">
        <f t="shared" si="285"/>
        <v>#VALUE!</v>
      </c>
      <c r="P381" s="21" t="str">
        <f t="shared" si="286"/>
        <v/>
      </c>
      <c r="Q381" s="21" t="str">
        <f t="shared" si="287"/>
        <v/>
      </c>
      <c r="R381" s="21" t="str">
        <f t="shared" si="288"/>
        <v/>
      </c>
      <c r="S381" s="21" t="str">
        <f t="shared" si="289"/>
        <v/>
      </c>
      <c r="T381" s="21" t="str">
        <f t="shared" si="290"/>
        <v/>
      </c>
      <c r="U381" s="21" t="str">
        <f t="shared" si="291"/>
        <v/>
      </c>
      <c r="V381" s="21" t="str">
        <f t="shared" si="292"/>
        <v/>
      </c>
      <c r="W381" s="21" t="str">
        <f t="shared" si="293"/>
        <v/>
      </c>
      <c r="X381" s="21" t="str">
        <f t="shared" si="294"/>
        <v/>
      </c>
      <c r="Y381" s="21" t="str">
        <f t="shared" si="295"/>
        <v/>
      </c>
      <c r="Z381" s="27" t="e">
        <f t="shared" si="257"/>
        <v>#VALUE!</v>
      </c>
      <c r="AA381" s="27" t="e">
        <f t="shared" si="258"/>
        <v>#VALUE!</v>
      </c>
      <c r="AB381" s="15" t="str">
        <f t="shared" si="284"/>
        <v/>
      </c>
      <c r="AC381" s="15">
        <v>24</v>
      </c>
      <c r="AE381" s="15">
        <v>374</v>
      </c>
      <c r="AF381" s="15">
        <f t="shared" si="259"/>
        <v>0</v>
      </c>
      <c r="AG381" s="15" t="str">
        <f t="shared" si="255"/>
        <v/>
      </c>
      <c r="AH381" s="15" t="str">
        <f t="shared" si="256"/>
        <v/>
      </c>
    </row>
    <row r="382" spans="12:34" x14ac:dyDescent="0.2">
      <c r="L382" s="25" t="str">
        <f t="shared" si="282"/>
        <v/>
      </c>
      <c r="M382" s="28" t="str">
        <f t="shared" si="283"/>
        <v/>
      </c>
      <c r="N382" s="15">
        <v>25</v>
      </c>
      <c r="O382" s="26" t="e">
        <f t="shared" si="285"/>
        <v>#VALUE!</v>
      </c>
      <c r="P382" s="21" t="str">
        <f t="shared" si="286"/>
        <v/>
      </c>
      <c r="Q382" s="21" t="str">
        <f t="shared" si="287"/>
        <v/>
      </c>
      <c r="R382" s="21" t="str">
        <f t="shared" si="288"/>
        <v/>
      </c>
      <c r="S382" s="21" t="str">
        <f t="shared" si="289"/>
        <v/>
      </c>
      <c r="T382" s="21" t="str">
        <f t="shared" si="290"/>
        <v/>
      </c>
      <c r="U382" s="21" t="str">
        <f t="shared" si="291"/>
        <v/>
      </c>
      <c r="V382" s="21" t="str">
        <f t="shared" si="292"/>
        <v/>
      </c>
      <c r="W382" s="21" t="str">
        <f t="shared" si="293"/>
        <v/>
      </c>
      <c r="X382" s="21" t="str">
        <f t="shared" si="294"/>
        <v/>
      </c>
      <c r="Y382" s="21" t="str">
        <f t="shared" si="295"/>
        <v/>
      </c>
      <c r="Z382" s="27" t="e">
        <f t="shared" si="257"/>
        <v>#VALUE!</v>
      </c>
      <c r="AA382" s="27" t="e">
        <f t="shared" si="258"/>
        <v>#VALUE!</v>
      </c>
      <c r="AB382" s="15" t="str">
        <f t="shared" si="284"/>
        <v/>
      </c>
      <c r="AC382" s="15">
        <v>25</v>
      </c>
      <c r="AE382" s="15">
        <v>375</v>
      </c>
      <c r="AF382" s="15">
        <f t="shared" si="259"/>
        <v>0</v>
      </c>
      <c r="AG382" s="15" t="str">
        <f t="shared" si="255"/>
        <v/>
      </c>
      <c r="AH382" s="15" t="str">
        <f t="shared" si="256"/>
        <v/>
      </c>
    </row>
    <row r="383" spans="12:34" x14ac:dyDescent="0.2">
      <c r="L383" s="25" t="str">
        <f t="shared" si="282"/>
        <v/>
      </c>
      <c r="M383" s="28" t="str">
        <f t="shared" si="283"/>
        <v/>
      </c>
      <c r="N383" s="15">
        <v>26</v>
      </c>
      <c r="O383" s="26" t="e">
        <f t="shared" si="285"/>
        <v>#VALUE!</v>
      </c>
      <c r="P383" s="21" t="str">
        <f t="shared" si="286"/>
        <v/>
      </c>
      <c r="Q383" s="21" t="str">
        <f t="shared" si="287"/>
        <v/>
      </c>
      <c r="R383" s="21" t="str">
        <f t="shared" si="288"/>
        <v/>
      </c>
      <c r="S383" s="21" t="str">
        <f t="shared" si="289"/>
        <v/>
      </c>
      <c r="T383" s="21" t="str">
        <f t="shared" si="290"/>
        <v/>
      </c>
      <c r="U383" s="21" t="str">
        <f t="shared" si="291"/>
        <v/>
      </c>
      <c r="V383" s="21" t="str">
        <f t="shared" si="292"/>
        <v/>
      </c>
      <c r="W383" s="21" t="str">
        <f t="shared" si="293"/>
        <v/>
      </c>
      <c r="X383" s="21" t="str">
        <f t="shared" si="294"/>
        <v/>
      </c>
      <c r="Y383" s="21" t="str">
        <f t="shared" si="295"/>
        <v/>
      </c>
      <c r="Z383" s="27" t="e">
        <f t="shared" si="257"/>
        <v>#VALUE!</v>
      </c>
      <c r="AA383" s="27" t="e">
        <f t="shared" si="258"/>
        <v>#VALUE!</v>
      </c>
      <c r="AB383" s="15" t="str">
        <f t="shared" si="284"/>
        <v/>
      </c>
      <c r="AC383" s="15">
        <v>26</v>
      </c>
      <c r="AE383" s="15">
        <v>376</v>
      </c>
      <c r="AF383" s="15">
        <f t="shared" si="259"/>
        <v>0</v>
      </c>
      <c r="AG383" s="15" t="str">
        <f t="shared" si="255"/>
        <v/>
      </c>
      <c r="AH383" s="15" t="str">
        <f t="shared" si="256"/>
        <v/>
      </c>
    </row>
    <row r="384" spans="12:34" x14ac:dyDescent="0.2">
      <c r="L384" s="25" t="str">
        <f t="shared" si="282"/>
        <v/>
      </c>
      <c r="M384" s="28" t="str">
        <f t="shared" si="283"/>
        <v/>
      </c>
      <c r="N384" s="15">
        <v>27</v>
      </c>
      <c r="O384" s="26" t="e">
        <f t="shared" si="285"/>
        <v>#VALUE!</v>
      </c>
      <c r="P384" s="21" t="str">
        <f t="shared" si="286"/>
        <v/>
      </c>
      <c r="Q384" s="21" t="str">
        <f t="shared" si="287"/>
        <v/>
      </c>
      <c r="R384" s="21" t="str">
        <f t="shared" si="288"/>
        <v/>
      </c>
      <c r="S384" s="21" t="str">
        <f t="shared" si="289"/>
        <v/>
      </c>
      <c r="T384" s="21" t="str">
        <f t="shared" si="290"/>
        <v/>
      </c>
      <c r="U384" s="21" t="str">
        <f t="shared" si="291"/>
        <v/>
      </c>
      <c r="V384" s="21" t="str">
        <f t="shared" si="292"/>
        <v/>
      </c>
      <c r="W384" s="21" t="str">
        <f t="shared" si="293"/>
        <v/>
      </c>
      <c r="X384" s="21" t="str">
        <f t="shared" si="294"/>
        <v/>
      </c>
      <c r="Y384" s="21" t="str">
        <f t="shared" si="295"/>
        <v/>
      </c>
      <c r="Z384" s="27" t="e">
        <f t="shared" si="257"/>
        <v>#VALUE!</v>
      </c>
      <c r="AA384" s="27" t="e">
        <f t="shared" si="258"/>
        <v>#VALUE!</v>
      </c>
      <c r="AB384" s="15" t="str">
        <f t="shared" si="284"/>
        <v/>
      </c>
      <c r="AC384" s="15">
        <v>27</v>
      </c>
      <c r="AE384" s="15">
        <v>377</v>
      </c>
      <c r="AF384" s="15">
        <f t="shared" si="259"/>
        <v>0</v>
      </c>
      <c r="AG384" s="15" t="str">
        <f t="shared" si="255"/>
        <v/>
      </c>
      <c r="AH384" s="15" t="str">
        <f t="shared" si="256"/>
        <v/>
      </c>
    </row>
    <row r="385" spans="12:34" x14ac:dyDescent="0.2">
      <c r="L385" s="25" t="str">
        <f t="shared" si="282"/>
        <v/>
      </c>
      <c r="M385" s="28" t="str">
        <f t="shared" si="283"/>
        <v/>
      </c>
      <c r="N385" s="15">
        <v>28</v>
      </c>
      <c r="O385" s="26" t="e">
        <f t="shared" si="285"/>
        <v>#VALUE!</v>
      </c>
      <c r="P385" s="21" t="str">
        <f t="shared" si="286"/>
        <v/>
      </c>
      <c r="Q385" s="21" t="str">
        <f t="shared" si="287"/>
        <v/>
      </c>
      <c r="R385" s="21" t="str">
        <f t="shared" si="288"/>
        <v/>
      </c>
      <c r="S385" s="21" t="str">
        <f t="shared" si="289"/>
        <v/>
      </c>
      <c r="T385" s="21" t="str">
        <f t="shared" si="290"/>
        <v/>
      </c>
      <c r="U385" s="21" t="str">
        <f t="shared" si="291"/>
        <v/>
      </c>
      <c r="V385" s="21" t="str">
        <f t="shared" si="292"/>
        <v/>
      </c>
      <c r="W385" s="21" t="str">
        <f t="shared" si="293"/>
        <v/>
      </c>
      <c r="X385" s="21" t="str">
        <f t="shared" si="294"/>
        <v/>
      </c>
      <c r="Y385" s="21" t="str">
        <f t="shared" si="295"/>
        <v/>
      </c>
      <c r="Z385" s="27" t="e">
        <f t="shared" si="257"/>
        <v>#VALUE!</v>
      </c>
      <c r="AA385" s="27" t="e">
        <f t="shared" si="258"/>
        <v>#VALUE!</v>
      </c>
      <c r="AB385" s="15" t="str">
        <f t="shared" si="284"/>
        <v/>
      </c>
      <c r="AC385" s="15">
        <v>28</v>
      </c>
      <c r="AE385" s="15">
        <v>378</v>
      </c>
      <c r="AF385" s="15">
        <f t="shared" si="259"/>
        <v>0</v>
      </c>
      <c r="AG385" s="15" t="str">
        <f t="shared" si="255"/>
        <v/>
      </c>
      <c r="AH385" s="15" t="str">
        <f t="shared" si="256"/>
        <v/>
      </c>
    </row>
    <row r="386" spans="12:34" x14ac:dyDescent="0.2">
      <c r="L386" s="25" t="str">
        <f t="shared" si="282"/>
        <v/>
      </c>
      <c r="M386" s="28" t="str">
        <f t="shared" si="283"/>
        <v/>
      </c>
      <c r="N386" s="15">
        <v>29</v>
      </c>
      <c r="O386" s="26" t="e">
        <f t="shared" si="285"/>
        <v>#VALUE!</v>
      </c>
      <c r="P386" s="21" t="str">
        <f t="shared" si="286"/>
        <v/>
      </c>
      <c r="Q386" s="21" t="str">
        <f t="shared" si="287"/>
        <v/>
      </c>
      <c r="R386" s="21" t="str">
        <f t="shared" si="288"/>
        <v/>
      </c>
      <c r="S386" s="21" t="str">
        <f t="shared" si="289"/>
        <v/>
      </c>
      <c r="T386" s="21" t="str">
        <f t="shared" si="290"/>
        <v/>
      </c>
      <c r="U386" s="21" t="str">
        <f t="shared" si="291"/>
        <v/>
      </c>
      <c r="V386" s="21" t="str">
        <f t="shared" si="292"/>
        <v/>
      </c>
      <c r="W386" s="21" t="str">
        <f t="shared" si="293"/>
        <v/>
      </c>
      <c r="X386" s="21" t="str">
        <f t="shared" si="294"/>
        <v/>
      </c>
      <c r="Y386" s="21" t="str">
        <f t="shared" si="295"/>
        <v/>
      </c>
      <c r="Z386" s="27" t="e">
        <f t="shared" si="257"/>
        <v>#VALUE!</v>
      </c>
      <c r="AA386" s="27" t="e">
        <f t="shared" si="258"/>
        <v>#VALUE!</v>
      </c>
      <c r="AB386" s="15" t="str">
        <f t="shared" si="284"/>
        <v/>
      </c>
      <c r="AC386" s="15">
        <v>29</v>
      </c>
      <c r="AE386" s="15">
        <v>379</v>
      </c>
      <c r="AF386" s="15">
        <f t="shared" si="259"/>
        <v>0</v>
      </c>
      <c r="AG386" s="15" t="str">
        <f t="shared" si="255"/>
        <v/>
      </c>
      <c r="AH386" s="15" t="str">
        <f t="shared" si="256"/>
        <v/>
      </c>
    </row>
    <row r="387" spans="12:34" x14ac:dyDescent="0.2">
      <c r="L387" s="25" t="str">
        <f t="shared" ref="L387:L407" si="296">IF(I37&lt;&gt;0,I37,"")</f>
        <v/>
      </c>
      <c r="M387" s="28" t="str">
        <f t="shared" ref="M387:M407" si="297">IF(I37&lt;&gt;0,"x8","")</f>
        <v/>
      </c>
      <c r="N387" s="15">
        <v>30</v>
      </c>
      <c r="O387" s="26" t="e">
        <f t="shared" ref="O387:O407" si="298">Z387+(AA387-1)/2</f>
        <v>#VALUE!</v>
      </c>
      <c r="P387" s="21" t="str">
        <f t="shared" ref="P387:P407" si="299">IF(M387="x1",O387,"")</f>
        <v/>
      </c>
      <c r="Q387" s="21" t="str">
        <f t="shared" ref="Q387:Q407" si="300">IF(M387="x2",O387,"")</f>
        <v/>
      </c>
      <c r="R387" s="21" t="str">
        <f t="shared" si="288"/>
        <v/>
      </c>
      <c r="S387" s="21" t="str">
        <f t="shared" si="289"/>
        <v/>
      </c>
      <c r="T387" s="21" t="str">
        <f t="shared" si="290"/>
        <v/>
      </c>
      <c r="U387" s="21" t="str">
        <f t="shared" si="291"/>
        <v/>
      </c>
      <c r="V387" s="21" t="str">
        <f t="shared" si="292"/>
        <v/>
      </c>
      <c r="W387" s="21" t="str">
        <f t="shared" si="293"/>
        <v/>
      </c>
      <c r="X387" s="21" t="str">
        <f t="shared" si="294"/>
        <v/>
      </c>
      <c r="Y387" s="21" t="str">
        <f t="shared" si="295"/>
        <v/>
      </c>
      <c r="Z387" s="27" t="e">
        <f t="shared" si="257"/>
        <v>#VALUE!</v>
      </c>
      <c r="AA387" s="27" t="e">
        <f t="shared" si="258"/>
        <v>#VALUE!</v>
      </c>
      <c r="AB387" s="15" t="str">
        <f t="shared" ref="AB387:AB407" si="301">IF(M387=0,"",M387)</f>
        <v/>
      </c>
      <c r="AC387" s="15">
        <v>30</v>
      </c>
      <c r="AE387" s="15">
        <v>380</v>
      </c>
      <c r="AF387" s="15">
        <f t="shared" si="259"/>
        <v>0</v>
      </c>
      <c r="AG387" s="15" t="str">
        <f t="shared" si="255"/>
        <v/>
      </c>
      <c r="AH387" s="15" t="str">
        <f t="shared" si="256"/>
        <v/>
      </c>
    </row>
    <row r="388" spans="12:34" x14ac:dyDescent="0.2">
      <c r="L388" s="25" t="str">
        <f t="shared" si="296"/>
        <v/>
      </c>
      <c r="M388" s="28" t="str">
        <f t="shared" si="297"/>
        <v/>
      </c>
      <c r="N388" s="15">
        <v>31</v>
      </c>
      <c r="O388" s="26" t="e">
        <f t="shared" si="298"/>
        <v>#VALUE!</v>
      </c>
      <c r="P388" s="21" t="str">
        <f t="shared" si="299"/>
        <v/>
      </c>
      <c r="Q388" s="21" t="str">
        <f t="shared" si="300"/>
        <v/>
      </c>
      <c r="R388" s="21" t="str">
        <f t="shared" si="288"/>
        <v/>
      </c>
      <c r="S388" s="21" t="str">
        <f t="shared" si="289"/>
        <v/>
      </c>
      <c r="T388" s="21" t="str">
        <f t="shared" si="290"/>
        <v/>
      </c>
      <c r="U388" s="21" t="str">
        <f t="shared" si="291"/>
        <v/>
      </c>
      <c r="V388" s="21" t="str">
        <f t="shared" si="292"/>
        <v/>
      </c>
      <c r="W388" s="21" t="str">
        <f t="shared" si="293"/>
        <v/>
      </c>
      <c r="X388" s="21" t="str">
        <f t="shared" si="294"/>
        <v/>
      </c>
      <c r="Y388" s="21" t="str">
        <f t="shared" si="295"/>
        <v/>
      </c>
      <c r="Z388" s="27" t="e">
        <f t="shared" si="257"/>
        <v>#VALUE!</v>
      </c>
      <c r="AA388" s="27" t="e">
        <f t="shared" si="258"/>
        <v>#VALUE!</v>
      </c>
      <c r="AB388" s="15" t="str">
        <f t="shared" si="301"/>
        <v/>
      </c>
      <c r="AC388" s="15">
        <v>31</v>
      </c>
      <c r="AE388" s="15">
        <v>381</v>
      </c>
      <c r="AF388" s="15">
        <f t="shared" si="259"/>
        <v>0</v>
      </c>
      <c r="AG388" s="15" t="str">
        <f t="shared" si="255"/>
        <v/>
      </c>
      <c r="AH388" s="15" t="str">
        <f t="shared" si="256"/>
        <v/>
      </c>
    </row>
    <row r="389" spans="12:34" x14ac:dyDescent="0.2">
      <c r="L389" s="25" t="str">
        <f t="shared" si="296"/>
        <v/>
      </c>
      <c r="M389" s="28" t="str">
        <f t="shared" si="297"/>
        <v/>
      </c>
      <c r="N389" s="15">
        <v>32</v>
      </c>
      <c r="O389" s="26" t="e">
        <f t="shared" si="298"/>
        <v>#VALUE!</v>
      </c>
      <c r="P389" s="21" t="str">
        <f t="shared" si="299"/>
        <v/>
      </c>
      <c r="Q389" s="21" t="str">
        <f t="shared" si="300"/>
        <v/>
      </c>
      <c r="R389" s="21" t="str">
        <f t="shared" si="288"/>
        <v/>
      </c>
      <c r="S389" s="21" t="str">
        <f t="shared" si="289"/>
        <v/>
      </c>
      <c r="T389" s="21" t="str">
        <f t="shared" si="290"/>
        <v/>
      </c>
      <c r="U389" s="21" t="str">
        <f t="shared" si="291"/>
        <v/>
      </c>
      <c r="V389" s="21" t="str">
        <f t="shared" si="292"/>
        <v/>
      </c>
      <c r="W389" s="21" t="str">
        <f t="shared" si="293"/>
        <v/>
      </c>
      <c r="X389" s="21" t="str">
        <f t="shared" si="294"/>
        <v/>
      </c>
      <c r="Y389" s="21" t="str">
        <f t="shared" si="295"/>
        <v/>
      </c>
      <c r="Z389" s="27" t="e">
        <f t="shared" si="257"/>
        <v>#VALUE!</v>
      </c>
      <c r="AA389" s="27" t="e">
        <f t="shared" si="258"/>
        <v>#VALUE!</v>
      </c>
      <c r="AB389" s="15" t="str">
        <f t="shared" si="301"/>
        <v/>
      </c>
      <c r="AC389" s="15">
        <v>32</v>
      </c>
      <c r="AE389" s="15">
        <v>382</v>
      </c>
      <c r="AF389" s="15">
        <f t="shared" si="259"/>
        <v>0</v>
      </c>
      <c r="AG389" s="15" t="str">
        <f t="shared" si="255"/>
        <v/>
      </c>
      <c r="AH389" s="15" t="str">
        <f t="shared" si="256"/>
        <v/>
      </c>
    </row>
    <row r="390" spans="12:34" x14ac:dyDescent="0.2">
      <c r="L390" s="25" t="str">
        <f t="shared" si="296"/>
        <v/>
      </c>
      <c r="M390" s="28" t="str">
        <f t="shared" si="297"/>
        <v/>
      </c>
      <c r="N390" s="15">
        <v>33</v>
      </c>
      <c r="O390" s="26" t="e">
        <f t="shared" si="298"/>
        <v>#VALUE!</v>
      </c>
      <c r="P390" s="21" t="str">
        <f t="shared" si="299"/>
        <v/>
      </c>
      <c r="Q390" s="21" t="str">
        <f t="shared" si="300"/>
        <v/>
      </c>
      <c r="R390" s="21" t="str">
        <f t="shared" si="288"/>
        <v/>
      </c>
      <c r="S390" s="21" t="str">
        <f t="shared" si="289"/>
        <v/>
      </c>
      <c r="T390" s="21" t="str">
        <f t="shared" si="290"/>
        <v/>
      </c>
      <c r="U390" s="21" t="str">
        <f t="shared" si="291"/>
        <v/>
      </c>
      <c r="V390" s="21" t="str">
        <f t="shared" si="292"/>
        <v/>
      </c>
      <c r="W390" s="21" t="str">
        <f t="shared" si="293"/>
        <v/>
      </c>
      <c r="X390" s="21" t="str">
        <f t="shared" si="294"/>
        <v/>
      </c>
      <c r="Y390" s="21" t="str">
        <f t="shared" si="295"/>
        <v/>
      </c>
      <c r="Z390" s="27" t="e">
        <f t="shared" si="257"/>
        <v>#VALUE!</v>
      </c>
      <c r="AA390" s="27" t="e">
        <f t="shared" si="258"/>
        <v>#VALUE!</v>
      </c>
      <c r="AB390" s="15" t="str">
        <f t="shared" si="301"/>
        <v/>
      </c>
      <c r="AC390" s="15">
        <v>33</v>
      </c>
      <c r="AE390" s="15">
        <v>383</v>
      </c>
      <c r="AF390" s="15">
        <f t="shared" si="259"/>
        <v>0</v>
      </c>
      <c r="AG390" s="15" t="str">
        <f t="shared" si="255"/>
        <v/>
      </c>
      <c r="AH390" s="15" t="str">
        <f t="shared" si="256"/>
        <v/>
      </c>
    </row>
    <row r="391" spans="12:34" x14ac:dyDescent="0.2">
      <c r="L391" s="25" t="str">
        <f t="shared" si="296"/>
        <v/>
      </c>
      <c r="M391" s="28" t="str">
        <f t="shared" si="297"/>
        <v/>
      </c>
      <c r="N391" s="15">
        <v>34</v>
      </c>
      <c r="O391" s="26" t="e">
        <f t="shared" si="298"/>
        <v>#VALUE!</v>
      </c>
      <c r="P391" s="21" t="str">
        <f t="shared" si="299"/>
        <v/>
      </c>
      <c r="Q391" s="21" t="str">
        <f t="shared" si="300"/>
        <v/>
      </c>
      <c r="R391" s="21" t="str">
        <f t="shared" si="288"/>
        <v/>
      </c>
      <c r="S391" s="21" t="str">
        <f t="shared" si="289"/>
        <v/>
      </c>
      <c r="T391" s="21" t="str">
        <f t="shared" si="290"/>
        <v/>
      </c>
      <c r="U391" s="21" t="str">
        <f t="shared" si="291"/>
        <v/>
      </c>
      <c r="V391" s="21" t="str">
        <f t="shared" si="292"/>
        <v/>
      </c>
      <c r="W391" s="21" t="str">
        <f t="shared" si="293"/>
        <v/>
      </c>
      <c r="X391" s="21" t="str">
        <f t="shared" si="294"/>
        <v/>
      </c>
      <c r="Y391" s="21" t="str">
        <f t="shared" si="295"/>
        <v/>
      </c>
      <c r="Z391" s="27" t="e">
        <f t="shared" si="257"/>
        <v>#VALUE!</v>
      </c>
      <c r="AA391" s="27" t="e">
        <f t="shared" si="258"/>
        <v>#VALUE!</v>
      </c>
      <c r="AB391" s="15" t="str">
        <f t="shared" si="301"/>
        <v/>
      </c>
      <c r="AC391" s="15">
        <v>34</v>
      </c>
      <c r="AE391" s="15">
        <v>384</v>
      </c>
      <c r="AF391" s="15">
        <f t="shared" si="259"/>
        <v>0</v>
      </c>
      <c r="AG391" s="15" t="str">
        <f t="shared" si="255"/>
        <v/>
      </c>
      <c r="AH391" s="15" t="str">
        <f t="shared" si="256"/>
        <v/>
      </c>
    </row>
    <row r="392" spans="12:34" x14ac:dyDescent="0.2">
      <c r="L392" s="25" t="str">
        <f t="shared" si="296"/>
        <v/>
      </c>
      <c r="M392" s="28" t="str">
        <f t="shared" si="297"/>
        <v/>
      </c>
      <c r="N392" s="15">
        <v>35</v>
      </c>
      <c r="O392" s="26" t="e">
        <f t="shared" si="298"/>
        <v>#VALUE!</v>
      </c>
      <c r="P392" s="21" t="str">
        <f t="shared" si="299"/>
        <v/>
      </c>
      <c r="Q392" s="21" t="str">
        <f t="shared" si="300"/>
        <v/>
      </c>
      <c r="R392" s="21" t="str">
        <f t="shared" si="288"/>
        <v/>
      </c>
      <c r="S392" s="21" t="str">
        <f t="shared" si="289"/>
        <v/>
      </c>
      <c r="T392" s="21" t="str">
        <f t="shared" si="290"/>
        <v/>
      </c>
      <c r="U392" s="21" t="str">
        <f t="shared" si="291"/>
        <v/>
      </c>
      <c r="V392" s="21" t="str">
        <f t="shared" si="292"/>
        <v/>
      </c>
      <c r="W392" s="21" t="str">
        <f t="shared" si="293"/>
        <v/>
      </c>
      <c r="X392" s="21" t="str">
        <f t="shared" si="294"/>
        <v/>
      </c>
      <c r="Y392" s="21" t="str">
        <f t="shared" si="295"/>
        <v/>
      </c>
      <c r="Z392" s="27" t="e">
        <f t="shared" ref="Z392:Z455" si="302">RANK(L392,$L$8:$L$507,1)</f>
        <v>#VALUE!</v>
      </c>
      <c r="AA392" s="27" t="e">
        <f t="shared" ref="AA392:AA455" si="303">VLOOKUP(Z392,$AE$8:$AF$507,2)</f>
        <v>#VALUE!</v>
      </c>
      <c r="AB392" s="15" t="str">
        <f t="shared" si="301"/>
        <v/>
      </c>
      <c r="AC392" s="15">
        <v>35</v>
      </c>
      <c r="AE392" s="15">
        <v>385</v>
      </c>
      <c r="AF392" s="15">
        <f t="shared" ref="AF392:AF455" si="304">COUNTIF($Z$8:$Z$507,AE392)</f>
        <v>0</v>
      </c>
      <c r="AG392" s="15" t="str">
        <f t="shared" si="255"/>
        <v/>
      </c>
      <c r="AH392" s="15" t="str">
        <f t="shared" si="256"/>
        <v/>
      </c>
    </row>
    <row r="393" spans="12:34" x14ac:dyDescent="0.2">
      <c r="L393" s="25" t="str">
        <f t="shared" si="296"/>
        <v/>
      </c>
      <c r="M393" s="28" t="str">
        <f t="shared" si="297"/>
        <v/>
      </c>
      <c r="N393" s="15">
        <v>36</v>
      </c>
      <c r="O393" s="26" t="e">
        <f t="shared" si="298"/>
        <v>#VALUE!</v>
      </c>
      <c r="P393" s="21" t="str">
        <f t="shared" si="299"/>
        <v/>
      </c>
      <c r="Q393" s="21" t="str">
        <f t="shared" si="300"/>
        <v/>
      </c>
      <c r="R393" s="21" t="str">
        <f t="shared" si="288"/>
        <v/>
      </c>
      <c r="S393" s="21" t="str">
        <f t="shared" si="289"/>
        <v/>
      </c>
      <c r="T393" s="21" t="str">
        <f t="shared" si="290"/>
        <v/>
      </c>
      <c r="U393" s="21" t="str">
        <f t="shared" si="291"/>
        <v/>
      </c>
      <c r="V393" s="21" t="str">
        <f t="shared" si="292"/>
        <v/>
      </c>
      <c r="W393" s="21" t="str">
        <f t="shared" si="293"/>
        <v/>
      </c>
      <c r="X393" s="21" t="str">
        <f t="shared" si="294"/>
        <v/>
      </c>
      <c r="Y393" s="21" t="str">
        <f t="shared" si="295"/>
        <v/>
      </c>
      <c r="Z393" s="27" t="e">
        <f t="shared" si="302"/>
        <v>#VALUE!</v>
      </c>
      <c r="AA393" s="27" t="e">
        <f t="shared" si="303"/>
        <v>#VALUE!</v>
      </c>
      <c r="AB393" s="15" t="str">
        <f t="shared" si="301"/>
        <v/>
      </c>
      <c r="AC393" s="15">
        <v>36</v>
      </c>
      <c r="AE393" s="15">
        <v>386</v>
      </c>
      <c r="AF393" s="15">
        <f t="shared" si="304"/>
        <v>0</v>
      </c>
      <c r="AG393" s="15" t="str">
        <f t="shared" si="255"/>
        <v/>
      </c>
      <c r="AH393" s="15" t="str">
        <f t="shared" si="256"/>
        <v/>
      </c>
    </row>
    <row r="394" spans="12:34" x14ac:dyDescent="0.2">
      <c r="L394" s="25" t="str">
        <f t="shared" si="296"/>
        <v/>
      </c>
      <c r="M394" s="28" t="str">
        <f t="shared" si="297"/>
        <v/>
      </c>
      <c r="N394" s="15">
        <v>37</v>
      </c>
      <c r="O394" s="26" t="e">
        <f t="shared" si="298"/>
        <v>#VALUE!</v>
      </c>
      <c r="P394" s="21" t="str">
        <f t="shared" si="299"/>
        <v/>
      </c>
      <c r="Q394" s="21" t="str">
        <f t="shared" si="300"/>
        <v/>
      </c>
      <c r="R394" s="21" t="str">
        <f t="shared" si="288"/>
        <v/>
      </c>
      <c r="S394" s="21" t="str">
        <f t="shared" si="289"/>
        <v/>
      </c>
      <c r="T394" s="21" t="str">
        <f t="shared" si="290"/>
        <v/>
      </c>
      <c r="U394" s="21" t="str">
        <f t="shared" si="291"/>
        <v/>
      </c>
      <c r="V394" s="21" t="str">
        <f t="shared" si="292"/>
        <v/>
      </c>
      <c r="W394" s="21" t="str">
        <f t="shared" si="293"/>
        <v/>
      </c>
      <c r="X394" s="21" t="str">
        <f t="shared" si="294"/>
        <v/>
      </c>
      <c r="Y394" s="21" t="str">
        <f t="shared" si="295"/>
        <v/>
      </c>
      <c r="Z394" s="27" t="e">
        <f t="shared" si="302"/>
        <v>#VALUE!</v>
      </c>
      <c r="AA394" s="27" t="e">
        <f t="shared" si="303"/>
        <v>#VALUE!</v>
      </c>
      <c r="AB394" s="15" t="str">
        <f t="shared" si="301"/>
        <v/>
      </c>
      <c r="AC394" s="15">
        <v>37</v>
      </c>
      <c r="AE394" s="15">
        <v>387</v>
      </c>
      <c r="AF394" s="15">
        <f t="shared" si="304"/>
        <v>0</v>
      </c>
      <c r="AG394" s="15" t="str">
        <f t="shared" si="255"/>
        <v/>
      </c>
      <c r="AH394" s="15" t="str">
        <f t="shared" si="256"/>
        <v/>
      </c>
    </row>
    <row r="395" spans="12:34" x14ac:dyDescent="0.2">
      <c r="L395" s="25" t="str">
        <f t="shared" si="296"/>
        <v/>
      </c>
      <c r="M395" s="28" t="str">
        <f t="shared" si="297"/>
        <v/>
      </c>
      <c r="N395" s="15">
        <v>38</v>
      </c>
      <c r="O395" s="26" t="e">
        <f t="shared" si="298"/>
        <v>#VALUE!</v>
      </c>
      <c r="P395" s="21" t="str">
        <f t="shared" si="299"/>
        <v/>
      </c>
      <c r="Q395" s="21" t="str">
        <f t="shared" si="300"/>
        <v/>
      </c>
      <c r="R395" s="21" t="str">
        <f t="shared" si="288"/>
        <v/>
      </c>
      <c r="S395" s="21" t="str">
        <f t="shared" si="289"/>
        <v/>
      </c>
      <c r="T395" s="21" t="str">
        <f t="shared" si="290"/>
        <v/>
      </c>
      <c r="U395" s="21" t="str">
        <f t="shared" si="291"/>
        <v/>
      </c>
      <c r="V395" s="21" t="str">
        <f t="shared" si="292"/>
        <v/>
      </c>
      <c r="W395" s="21" t="str">
        <f t="shared" si="293"/>
        <v/>
      </c>
      <c r="X395" s="21" t="str">
        <f t="shared" si="294"/>
        <v/>
      </c>
      <c r="Y395" s="21" t="str">
        <f t="shared" si="295"/>
        <v/>
      </c>
      <c r="Z395" s="27" t="e">
        <f t="shared" si="302"/>
        <v>#VALUE!</v>
      </c>
      <c r="AA395" s="27" t="e">
        <f t="shared" si="303"/>
        <v>#VALUE!</v>
      </c>
      <c r="AB395" s="15" t="str">
        <f t="shared" si="301"/>
        <v/>
      </c>
      <c r="AC395" s="15">
        <v>38</v>
      </c>
      <c r="AE395" s="15">
        <v>388</v>
      </c>
      <c r="AF395" s="15">
        <f t="shared" si="304"/>
        <v>0</v>
      </c>
      <c r="AG395" s="15" t="str">
        <f t="shared" si="255"/>
        <v/>
      </c>
      <c r="AH395" s="15" t="str">
        <f t="shared" si="256"/>
        <v/>
      </c>
    </row>
    <row r="396" spans="12:34" x14ac:dyDescent="0.2">
      <c r="L396" s="25" t="str">
        <f t="shared" si="296"/>
        <v/>
      </c>
      <c r="M396" s="28" t="str">
        <f t="shared" si="297"/>
        <v/>
      </c>
      <c r="N396" s="15">
        <v>39</v>
      </c>
      <c r="O396" s="26" t="e">
        <f t="shared" si="298"/>
        <v>#VALUE!</v>
      </c>
      <c r="P396" s="21" t="str">
        <f t="shared" si="299"/>
        <v/>
      </c>
      <c r="Q396" s="21" t="str">
        <f t="shared" si="300"/>
        <v/>
      </c>
      <c r="R396" s="21" t="str">
        <f t="shared" si="288"/>
        <v/>
      </c>
      <c r="S396" s="21" t="str">
        <f t="shared" si="289"/>
        <v/>
      </c>
      <c r="T396" s="21" t="str">
        <f t="shared" si="290"/>
        <v/>
      </c>
      <c r="U396" s="21" t="str">
        <f t="shared" si="291"/>
        <v/>
      </c>
      <c r="V396" s="21" t="str">
        <f t="shared" si="292"/>
        <v/>
      </c>
      <c r="W396" s="21" t="str">
        <f t="shared" si="293"/>
        <v/>
      </c>
      <c r="X396" s="21" t="str">
        <f t="shared" si="294"/>
        <v/>
      </c>
      <c r="Y396" s="21" t="str">
        <f t="shared" si="295"/>
        <v/>
      </c>
      <c r="Z396" s="27" t="e">
        <f t="shared" si="302"/>
        <v>#VALUE!</v>
      </c>
      <c r="AA396" s="27" t="e">
        <f t="shared" si="303"/>
        <v>#VALUE!</v>
      </c>
      <c r="AB396" s="15" t="str">
        <f t="shared" si="301"/>
        <v/>
      </c>
      <c r="AC396" s="15">
        <v>39</v>
      </c>
      <c r="AE396" s="15">
        <v>389</v>
      </c>
      <c r="AF396" s="15">
        <f t="shared" si="304"/>
        <v>0</v>
      </c>
      <c r="AG396" s="15" t="str">
        <f t="shared" si="255"/>
        <v/>
      </c>
      <c r="AH396" s="15" t="str">
        <f t="shared" si="256"/>
        <v/>
      </c>
    </row>
    <row r="397" spans="12:34" x14ac:dyDescent="0.2">
      <c r="L397" s="25" t="str">
        <f t="shared" si="296"/>
        <v/>
      </c>
      <c r="M397" s="28" t="str">
        <f t="shared" si="297"/>
        <v/>
      </c>
      <c r="N397" s="15">
        <v>40</v>
      </c>
      <c r="O397" s="26" t="e">
        <f t="shared" si="298"/>
        <v>#VALUE!</v>
      </c>
      <c r="P397" s="21" t="str">
        <f t="shared" si="299"/>
        <v/>
      </c>
      <c r="Q397" s="21" t="str">
        <f t="shared" si="300"/>
        <v/>
      </c>
      <c r="R397" s="21" t="str">
        <f t="shared" si="288"/>
        <v/>
      </c>
      <c r="S397" s="21" t="str">
        <f t="shared" si="289"/>
        <v/>
      </c>
      <c r="T397" s="21" t="str">
        <f t="shared" si="290"/>
        <v/>
      </c>
      <c r="U397" s="21" t="str">
        <f t="shared" si="291"/>
        <v/>
      </c>
      <c r="V397" s="21" t="str">
        <f t="shared" si="292"/>
        <v/>
      </c>
      <c r="W397" s="21" t="str">
        <f t="shared" si="293"/>
        <v/>
      </c>
      <c r="X397" s="21" t="str">
        <f t="shared" si="294"/>
        <v/>
      </c>
      <c r="Y397" s="21" t="str">
        <f t="shared" si="295"/>
        <v/>
      </c>
      <c r="Z397" s="27" t="e">
        <f t="shared" si="302"/>
        <v>#VALUE!</v>
      </c>
      <c r="AA397" s="27" t="e">
        <f t="shared" si="303"/>
        <v>#VALUE!</v>
      </c>
      <c r="AB397" s="15" t="str">
        <f t="shared" si="301"/>
        <v/>
      </c>
      <c r="AC397" s="15">
        <v>40</v>
      </c>
      <c r="AE397" s="15">
        <v>390</v>
      </c>
      <c r="AF397" s="15">
        <f t="shared" si="304"/>
        <v>0</v>
      </c>
      <c r="AG397" s="15" t="str">
        <f t="shared" si="255"/>
        <v/>
      </c>
      <c r="AH397" s="15" t="str">
        <f t="shared" si="256"/>
        <v/>
      </c>
    </row>
    <row r="398" spans="12:34" x14ac:dyDescent="0.2">
      <c r="L398" s="25" t="str">
        <f t="shared" si="296"/>
        <v/>
      </c>
      <c r="M398" s="28" t="str">
        <f t="shared" si="297"/>
        <v/>
      </c>
      <c r="N398" s="15">
        <v>41</v>
      </c>
      <c r="O398" s="26" t="e">
        <f t="shared" si="298"/>
        <v>#VALUE!</v>
      </c>
      <c r="P398" s="21" t="str">
        <f t="shared" si="299"/>
        <v/>
      </c>
      <c r="Q398" s="21" t="str">
        <f t="shared" si="300"/>
        <v/>
      </c>
      <c r="R398" s="21" t="str">
        <f t="shared" si="288"/>
        <v/>
      </c>
      <c r="S398" s="21" t="str">
        <f t="shared" si="289"/>
        <v/>
      </c>
      <c r="T398" s="21" t="str">
        <f t="shared" si="290"/>
        <v/>
      </c>
      <c r="U398" s="21" t="str">
        <f t="shared" si="291"/>
        <v/>
      </c>
      <c r="V398" s="21" t="str">
        <f t="shared" si="292"/>
        <v/>
      </c>
      <c r="W398" s="21" t="str">
        <f t="shared" si="293"/>
        <v/>
      </c>
      <c r="X398" s="21" t="str">
        <f t="shared" si="294"/>
        <v/>
      </c>
      <c r="Y398" s="21" t="str">
        <f t="shared" si="295"/>
        <v/>
      </c>
      <c r="Z398" s="27" t="e">
        <f t="shared" si="302"/>
        <v>#VALUE!</v>
      </c>
      <c r="AA398" s="27" t="e">
        <f t="shared" si="303"/>
        <v>#VALUE!</v>
      </c>
      <c r="AB398" s="15" t="str">
        <f t="shared" si="301"/>
        <v/>
      </c>
      <c r="AC398" s="15">
        <v>41</v>
      </c>
      <c r="AE398" s="15">
        <v>391</v>
      </c>
      <c r="AF398" s="15">
        <f t="shared" si="304"/>
        <v>0</v>
      </c>
      <c r="AG398" s="15" t="str">
        <f t="shared" si="255"/>
        <v/>
      </c>
      <c r="AH398" s="15" t="str">
        <f t="shared" si="256"/>
        <v/>
      </c>
    </row>
    <row r="399" spans="12:34" x14ac:dyDescent="0.2">
      <c r="L399" s="25" t="str">
        <f t="shared" si="296"/>
        <v/>
      </c>
      <c r="M399" s="28" t="str">
        <f t="shared" si="297"/>
        <v/>
      </c>
      <c r="N399" s="15">
        <v>42</v>
      </c>
      <c r="O399" s="26" t="e">
        <f t="shared" si="298"/>
        <v>#VALUE!</v>
      </c>
      <c r="P399" s="21" t="str">
        <f t="shared" si="299"/>
        <v/>
      </c>
      <c r="Q399" s="21" t="str">
        <f t="shared" si="300"/>
        <v/>
      </c>
      <c r="R399" s="21" t="str">
        <f t="shared" si="288"/>
        <v/>
      </c>
      <c r="S399" s="21" t="str">
        <f t="shared" si="289"/>
        <v/>
      </c>
      <c r="T399" s="21" t="str">
        <f t="shared" si="290"/>
        <v/>
      </c>
      <c r="U399" s="21" t="str">
        <f t="shared" si="291"/>
        <v/>
      </c>
      <c r="V399" s="21" t="str">
        <f t="shared" si="292"/>
        <v/>
      </c>
      <c r="W399" s="21" t="str">
        <f t="shared" si="293"/>
        <v/>
      </c>
      <c r="X399" s="21" t="str">
        <f t="shared" si="294"/>
        <v/>
      </c>
      <c r="Y399" s="21" t="str">
        <f t="shared" si="295"/>
        <v/>
      </c>
      <c r="Z399" s="27" t="e">
        <f t="shared" si="302"/>
        <v>#VALUE!</v>
      </c>
      <c r="AA399" s="27" t="e">
        <f t="shared" si="303"/>
        <v>#VALUE!</v>
      </c>
      <c r="AB399" s="15" t="str">
        <f t="shared" si="301"/>
        <v/>
      </c>
      <c r="AC399" s="15">
        <v>42</v>
      </c>
      <c r="AE399" s="15">
        <v>392</v>
      </c>
      <c r="AF399" s="15">
        <f t="shared" si="304"/>
        <v>0</v>
      </c>
      <c r="AG399" s="15" t="str">
        <f t="shared" si="255"/>
        <v/>
      </c>
      <c r="AH399" s="15" t="str">
        <f t="shared" si="256"/>
        <v/>
      </c>
    </row>
    <row r="400" spans="12:34" x14ac:dyDescent="0.2">
      <c r="L400" s="25" t="str">
        <f t="shared" si="296"/>
        <v/>
      </c>
      <c r="M400" s="28" t="str">
        <f t="shared" si="297"/>
        <v/>
      </c>
      <c r="N400" s="15">
        <v>43</v>
      </c>
      <c r="O400" s="26" t="e">
        <f t="shared" si="298"/>
        <v>#VALUE!</v>
      </c>
      <c r="P400" s="21" t="str">
        <f t="shared" si="299"/>
        <v/>
      </c>
      <c r="Q400" s="21" t="str">
        <f t="shared" si="300"/>
        <v/>
      </c>
      <c r="R400" s="21" t="str">
        <f t="shared" si="288"/>
        <v/>
      </c>
      <c r="S400" s="21" t="str">
        <f t="shared" si="289"/>
        <v/>
      </c>
      <c r="T400" s="21" t="str">
        <f t="shared" si="290"/>
        <v/>
      </c>
      <c r="U400" s="21" t="str">
        <f t="shared" si="291"/>
        <v/>
      </c>
      <c r="V400" s="21" t="str">
        <f t="shared" si="292"/>
        <v/>
      </c>
      <c r="W400" s="21" t="str">
        <f t="shared" si="293"/>
        <v/>
      </c>
      <c r="X400" s="21" t="str">
        <f t="shared" si="294"/>
        <v/>
      </c>
      <c r="Y400" s="21" t="str">
        <f t="shared" si="295"/>
        <v/>
      </c>
      <c r="Z400" s="27" t="e">
        <f t="shared" si="302"/>
        <v>#VALUE!</v>
      </c>
      <c r="AA400" s="27" t="e">
        <f t="shared" si="303"/>
        <v>#VALUE!</v>
      </c>
      <c r="AB400" s="15" t="str">
        <f t="shared" si="301"/>
        <v/>
      </c>
      <c r="AC400" s="15">
        <v>43</v>
      </c>
      <c r="AE400" s="15">
        <v>393</v>
      </c>
      <c r="AF400" s="15">
        <f t="shared" si="304"/>
        <v>0</v>
      </c>
      <c r="AG400" s="15" t="str">
        <f t="shared" si="255"/>
        <v/>
      </c>
      <c r="AH400" s="15" t="str">
        <f t="shared" si="256"/>
        <v/>
      </c>
    </row>
    <row r="401" spans="12:34" x14ac:dyDescent="0.2">
      <c r="L401" s="25" t="str">
        <f t="shared" si="296"/>
        <v/>
      </c>
      <c r="M401" s="28" t="str">
        <f t="shared" si="297"/>
        <v/>
      </c>
      <c r="N401" s="15">
        <v>44</v>
      </c>
      <c r="O401" s="26" t="e">
        <f t="shared" si="298"/>
        <v>#VALUE!</v>
      </c>
      <c r="P401" s="21" t="str">
        <f t="shared" si="299"/>
        <v/>
      </c>
      <c r="Q401" s="21" t="str">
        <f t="shared" si="300"/>
        <v/>
      </c>
      <c r="R401" s="21" t="str">
        <f t="shared" si="288"/>
        <v/>
      </c>
      <c r="S401" s="21" t="str">
        <f t="shared" si="289"/>
        <v/>
      </c>
      <c r="T401" s="21" t="str">
        <f t="shared" si="290"/>
        <v/>
      </c>
      <c r="U401" s="21" t="str">
        <f t="shared" si="291"/>
        <v/>
      </c>
      <c r="V401" s="21" t="str">
        <f t="shared" si="292"/>
        <v/>
      </c>
      <c r="W401" s="21" t="str">
        <f t="shared" si="293"/>
        <v/>
      </c>
      <c r="X401" s="21" t="str">
        <f t="shared" si="294"/>
        <v/>
      </c>
      <c r="Y401" s="21" t="str">
        <f t="shared" si="295"/>
        <v/>
      </c>
      <c r="Z401" s="27" t="e">
        <f t="shared" si="302"/>
        <v>#VALUE!</v>
      </c>
      <c r="AA401" s="27" t="e">
        <f t="shared" si="303"/>
        <v>#VALUE!</v>
      </c>
      <c r="AB401" s="15" t="str">
        <f t="shared" si="301"/>
        <v/>
      </c>
      <c r="AC401" s="15">
        <v>44</v>
      </c>
      <c r="AE401" s="15">
        <v>394</v>
      </c>
      <c r="AF401" s="15">
        <f t="shared" si="304"/>
        <v>0</v>
      </c>
      <c r="AG401" s="15" t="str">
        <f t="shared" si="255"/>
        <v/>
      </c>
      <c r="AH401" s="15" t="str">
        <f t="shared" si="256"/>
        <v/>
      </c>
    </row>
    <row r="402" spans="12:34" x14ac:dyDescent="0.2">
      <c r="L402" s="25" t="str">
        <f t="shared" si="296"/>
        <v/>
      </c>
      <c r="M402" s="28" t="str">
        <f t="shared" si="297"/>
        <v/>
      </c>
      <c r="N402" s="15">
        <v>45</v>
      </c>
      <c r="O402" s="26" t="e">
        <f t="shared" si="298"/>
        <v>#VALUE!</v>
      </c>
      <c r="P402" s="21" t="str">
        <f t="shared" si="299"/>
        <v/>
      </c>
      <c r="Q402" s="21" t="str">
        <f t="shared" si="300"/>
        <v/>
      </c>
      <c r="R402" s="21" t="str">
        <f t="shared" si="288"/>
        <v/>
      </c>
      <c r="S402" s="21" t="str">
        <f t="shared" si="289"/>
        <v/>
      </c>
      <c r="T402" s="21" t="str">
        <f t="shared" si="290"/>
        <v/>
      </c>
      <c r="U402" s="21" t="str">
        <f t="shared" si="291"/>
        <v/>
      </c>
      <c r="V402" s="21" t="str">
        <f t="shared" si="292"/>
        <v/>
      </c>
      <c r="W402" s="21" t="str">
        <f t="shared" si="293"/>
        <v/>
      </c>
      <c r="X402" s="21" t="str">
        <f t="shared" si="294"/>
        <v/>
      </c>
      <c r="Y402" s="21" t="str">
        <f t="shared" si="295"/>
        <v/>
      </c>
      <c r="Z402" s="27" t="e">
        <f t="shared" si="302"/>
        <v>#VALUE!</v>
      </c>
      <c r="AA402" s="27" t="e">
        <f t="shared" si="303"/>
        <v>#VALUE!</v>
      </c>
      <c r="AB402" s="15" t="str">
        <f t="shared" si="301"/>
        <v/>
      </c>
      <c r="AC402" s="15">
        <v>45</v>
      </c>
      <c r="AE402" s="15">
        <v>395</v>
      </c>
      <c r="AF402" s="15">
        <f t="shared" si="304"/>
        <v>0</v>
      </c>
      <c r="AG402" s="15" t="str">
        <f t="shared" si="255"/>
        <v/>
      </c>
      <c r="AH402" s="15" t="str">
        <f t="shared" si="256"/>
        <v/>
      </c>
    </row>
    <row r="403" spans="12:34" x14ac:dyDescent="0.2">
      <c r="L403" s="25" t="str">
        <f t="shared" si="296"/>
        <v/>
      </c>
      <c r="M403" s="28" t="str">
        <f t="shared" si="297"/>
        <v/>
      </c>
      <c r="N403" s="15">
        <v>46</v>
      </c>
      <c r="O403" s="26" t="e">
        <f t="shared" si="298"/>
        <v>#VALUE!</v>
      </c>
      <c r="P403" s="21" t="str">
        <f t="shared" si="299"/>
        <v/>
      </c>
      <c r="Q403" s="21" t="str">
        <f t="shared" si="300"/>
        <v/>
      </c>
      <c r="R403" s="21" t="str">
        <f t="shared" si="288"/>
        <v/>
      </c>
      <c r="S403" s="21" t="str">
        <f t="shared" si="289"/>
        <v/>
      </c>
      <c r="T403" s="21" t="str">
        <f t="shared" si="290"/>
        <v/>
      </c>
      <c r="U403" s="21" t="str">
        <f t="shared" si="291"/>
        <v/>
      </c>
      <c r="V403" s="21" t="str">
        <f t="shared" si="292"/>
        <v/>
      </c>
      <c r="W403" s="21" t="str">
        <f t="shared" si="293"/>
        <v/>
      </c>
      <c r="X403" s="21" t="str">
        <f t="shared" si="294"/>
        <v/>
      </c>
      <c r="Y403" s="21" t="str">
        <f t="shared" si="295"/>
        <v/>
      </c>
      <c r="Z403" s="27" t="e">
        <f t="shared" si="302"/>
        <v>#VALUE!</v>
      </c>
      <c r="AA403" s="27" t="e">
        <f t="shared" si="303"/>
        <v>#VALUE!</v>
      </c>
      <c r="AB403" s="15" t="str">
        <f t="shared" si="301"/>
        <v/>
      </c>
      <c r="AC403" s="15">
        <v>46</v>
      </c>
      <c r="AE403" s="15">
        <v>396</v>
      </c>
      <c r="AF403" s="15">
        <f t="shared" si="304"/>
        <v>0</v>
      </c>
      <c r="AG403" s="15" t="str">
        <f t="shared" si="255"/>
        <v/>
      </c>
      <c r="AH403" s="15" t="str">
        <f t="shared" si="256"/>
        <v/>
      </c>
    </row>
    <row r="404" spans="12:34" x14ac:dyDescent="0.2">
      <c r="L404" s="25" t="str">
        <f t="shared" si="296"/>
        <v/>
      </c>
      <c r="M404" s="28" t="str">
        <f t="shared" si="297"/>
        <v/>
      </c>
      <c r="N404" s="15">
        <v>47</v>
      </c>
      <c r="O404" s="26" t="e">
        <f t="shared" si="298"/>
        <v>#VALUE!</v>
      </c>
      <c r="P404" s="21" t="str">
        <f t="shared" si="299"/>
        <v/>
      </c>
      <c r="Q404" s="21" t="str">
        <f t="shared" si="300"/>
        <v/>
      </c>
      <c r="R404" s="21" t="str">
        <f t="shared" si="288"/>
        <v/>
      </c>
      <c r="S404" s="21" t="str">
        <f t="shared" si="289"/>
        <v/>
      </c>
      <c r="T404" s="21" t="str">
        <f t="shared" si="290"/>
        <v/>
      </c>
      <c r="U404" s="21" t="str">
        <f t="shared" si="291"/>
        <v/>
      </c>
      <c r="V404" s="21" t="str">
        <f t="shared" si="292"/>
        <v/>
      </c>
      <c r="W404" s="21" t="str">
        <f t="shared" si="293"/>
        <v/>
      </c>
      <c r="X404" s="21" t="str">
        <f t="shared" si="294"/>
        <v/>
      </c>
      <c r="Y404" s="21" t="str">
        <f t="shared" si="295"/>
        <v/>
      </c>
      <c r="Z404" s="27" t="e">
        <f t="shared" si="302"/>
        <v>#VALUE!</v>
      </c>
      <c r="AA404" s="27" t="e">
        <f t="shared" si="303"/>
        <v>#VALUE!</v>
      </c>
      <c r="AB404" s="15" t="str">
        <f t="shared" si="301"/>
        <v/>
      </c>
      <c r="AC404" s="15">
        <v>47</v>
      </c>
      <c r="AE404" s="15">
        <v>397</v>
      </c>
      <c r="AF404" s="15">
        <f t="shared" si="304"/>
        <v>0</v>
      </c>
      <c r="AG404" s="15" t="str">
        <f t="shared" si="255"/>
        <v/>
      </c>
      <c r="AH404" s="15" t="str">
        <f t="shared" si="256"/>
        <v/>
      </c>
    </row>
    <row r="405" spans="12:34" x14ac:dyDescent="0.2">
      <c r="L405" s="25" t="str">
        <f t="shared" si="296"/>
        <v/>
      </c>
      <c r="M405" s="28" t="str">
        <f t="shared" si="297"/>
        <v/>
      </c>
      <c r="N405" s="15">
        <v>48</v>
      </c>
      <c r="O405" s="26" t="e">
        <f t="shared" si="298"/>
        <v>#VALUE!</v>
      </c>
      <c r="P405" s="21" t="str">
        <f t="shared" si="299"/>
        <v/>
      </c>
      <c r="Q405" s="21" t="str">
        <f t="shared" si="300"/>
        <v/>
      </c>
      <c r="R405" s="21" t="str">
        <f t="shared" si="288"/>
        <v/>
      </c>
      <c r="S405" s="21" t="str">
        <f t="shared" si="289"/>
        <v/>
      </c>
      <c r="T405" s="21" t="str">
        <f t="shared" si="290"/>
        <v/>
      </c>
      <c r="U405" s="21" t="str">
        <f t="shared" si="291"/>
        <v/>
      </c>
      <c r="V405" s="21" t="str">
        <f t="shared" si="292"/>
        <v/>
      </c>
      <c r="W405" s="21" t="str">
        <f t="shared" si="293"/>
        <v/>
      </c>
      <c r="X405" s="21" t="str">
        <f t="shared" si="294"/>
        <v/>
      </c>
      <c r="Y405" s="21" t="str">
        <f t="shared" si="295"/>
        <v/>
      </c>
      <c r="Z405" s="27" t="e">
        <f t="shared" si="302"/>
        <v>#VALUE!</v>
      </c>
      <c r="AA405" s="27" t="e">
        <f t="shared" si="303"/>
        <v>#VALUE!</v>
      </c>
      <c r="AB405" s="15" t="str">
        <f t="shared" si="301"/>
        <v/>
      </c>
      <c r="AC405" s="15">
        <v>48</v>
      </c>
      <c r="AE405" s="15">
        <v>398</v>
      </c>
      <c r="AF405" s="15">
        <f t="shared" si="304"/>
        <v>0</v>
      </c>
      <c r="AG405" s="15" t="str">
        <f t="shared" si="255"/>
        <v/>
      </c>
      <c r="AH405" s="15" t="str">
        <f t="shared" si="256"/>
        <v/>
      </c>
    </row>
    <row r="406" spans="12:34" x14ac:dyDescent="0.2">
      <c r="L406" s="25" t="str">
        <f t="shared" si="296"/>
        <v/>
      </c>
      <c r="M406" s="28" t="str">
        <f t="shared" si="297"/>
        <v/>
      </c>
      <c r="N406" s="15">
        <v>49</v>
      </c>
      <c r="O406" s="26" t="e">
        <f t="shared" si="298"/>
        <v>#VALUE!</v>
      </c>
      <c r="P406" s="21" t="str">
        <f t="shared" si="299"/>
        <v/>
      </c>
      <c r="Q406" s="21" t="str">
        <f t="shared" si="300"/>
        <v/>
      </c>
      <c r="R406" s="21" t="str">
        <f t="shared" si="288"/>
        <v/>
      </c>
      <c r="S406" s="21" t="str">
        <f t="shared" si="289"/>
        <v/>
      </c>
      <c r="T406" s="21" t="str">
        <f t="shared" si="290"/>
        <v/>
      </c>
      <c r="U406" s="21" t="str">
        <f t="shared" si="291"/>
        <v/>
      </c>
      <c r="V406" s="21" t="str">
        <f t="shared" si="292"/>
        <v/>
      </c>
      <c r="W406" s="21" t="str">
        <f t="shared" si="293"/>
        <v/>
      </c>
      <c r="X406" s="21" t="str">
        <f t="shared" si="294"/>
        <v/>
      </c>
      <c r="Y406" s="21" t="str">
        <f t="shared" si="295"/>
        <v/>
      </c>
      <c r="Z406" s="27" t="e">
        <f t="shared" si="302"/>
        <v>#VALUE!</v>
      </c>
      <c r="AA406" s="27" t="e">
        <f t="shared" si="303"/>
        <v>#VALUE!</v>
      </c>
      <c r="AB406" s="15" t="str">
        <f t="shared" si="301"/>
        <v/>
      </c>
      <c r="AC406" s="15">
        <v>49</v>
      </c>
      <c r="AE406" s="15">
        <v>399</v>
      </c>
      <c r="AF406" s="15">
        <f t="shared" si="304"/>
        <v>0</v>
      </c>
      <c r="AG406" s="15" t="str">
        <f t="shared" si="255"/>
        <v/>
      </c>
      <c r="AH406" s="15" t="str">
        <f t="shared" si="256"/>
        <v/>
      </c>
    </row>
    <row r="407" spans="12:34" x14ac:dyDescent="0.2">
      <c r="L407" s="25" t="str">
        <f t="shared" si="296"/>
        <v/>
      </c>
      <c r="M407" s="28" t="str">
        <f t="shared" si="297"/>
        <v/>
      </c>
      <c r="N407" s="15">
        <v>50</v>
      </c>
      <c r="O407" s="26" t="e">
        <f t="shared" si="298"/>
        <v>#VALUE!</v>
      </c>
      <c r="P407" s="21" t="str">
        <f t="shared" si="299"/>
        <v/>
      </c>
      <c r="Q407" s="21" t="str">
        <f t="shared" si="300"/>
        <v/>
      </c>
      <c r="R407" s="21" t="str">
        <f t="shared" si="288"/>
        <v/>
      </c>
      <c r="S407" s="21" t="str">
        <f t="shared" si="289"/>
        <v/>
      </c>
      <c r="T407" s="21" t="str">
        <f t="shared" si="290"/>
        <v/>
      </c>
      <c r="U407" s="21" t="str">
        <f t="shared" si="291"/>
        <v/>
      </c>
      <c r="V407" s="21" t="str">
        <f t="shared" si="292"/>
        <v/>
      </c>
      <c r="W407" s="21" t="str">
        <f t="shared" si="293"/>
        <v/>
      </c>
      <c r="X407" s="21" t="str">
        <f t="shared" si="294"/>
        <v/>
      </c>
      <c r="Y407" s="21" t="str">
        <f t="shared" si="295"/>
        <v/>
      </c>
      <c r="Z407" s="27" t="e">
        <f t="shared" si="302"/>
        <v>#VALUE!</v>
      </c>
      <c r="AA407" s="27" t="e">
        <f t="shared" si="303"/>
        <v>#VALUE!</v>
      </c>
      <c r="AB407" s="15" t="str">
        <f t="shared" si="301"/>
        <v/>
      </c>
      <c r="AC407" s="15">
        <v>50</v>
      </c>
      <c r="AE407" s="15">
        <v>400</v>
      </c>
      <c r="AF407" s="15">
        <f t="shared" si="304"/>
        <v>0</v>
      </c>
      <c r="AG407" s="15" t="str">
        <f t="shared" si="255"/>
        <v/>
      </c>
      <c r="AH407" s="15" t="str">
        <f t="shared" si="256"/>
        <v/>
      </c>
    </row>
    <row r="408" spans="12:34" x14ac:dyDescent="0.2">
      <c r="L408" s="25" t="str">
        <f>IF(J8&lt;&gt;0,J8,"")</f>
        <v/>
      </c>
      <c r="M408" s="28" t="str">
        <f>IF(J8&lt;&gt;0,"x9","")</f>
        <v/>
      </c>
      <c r="N408" s="15">
        <v>1</v>
      </c>
      <c r="O408" s="26" t="e">
        <f t="shared" ref="O408:O415" si="305">Z408+(AA408-1)/2</f>
        <v>#VALUE!</v>
      </c>
      <c r="P408" s="21" t="str">
        <f t="shared" ref="P408:P416" si="306">IF(M408="x1",O408,"")</f>
        <v/>
      </c>
      <c r="Q408" s="21" t="str">
        <f t="shared" ref="Q408:Q416" si="307">IF(M408="x2",O408,"")</f>
        <v/>
      </c>
      <c r="R408" s="21" t="str">
        <f t="shared" si="288"/>
        <v/>
      </c>
      <c r="S408" s="21" t="str">
        <f t="shared" si="289"/>
        <v/>
      </c>
      <c r="T408" s="21" t="str">
        <f t="shared" si="290"/>
        <v/>
      </c>
      <c r="U408" s="21" t="str">
        <f t="shared" si="291"/>
        <v/>
      </c>
      <c r="V408" s="21" t="str">
        <f t="shared" si="292"/>
        <v/>
      </c>
      <c r="W408" s="21" t="str">
        <f t="shared" si="293"/>
        <v/>
      </c>
      <c r="X408" s="21" t="str">
        <f t="shared" si="294"/>
        <v/>
      </c>
      <c r="Y408" s="21" t="str">
        <f t="shared" si="295"/>
        <v/>
      </c>
      <c r="Z408" s="27" t="e">
        <f t="shared" si="302"/>
        <v>#VALUE!</v>
      </c>
      <c r="AA408" s="27" t="e">
        <f t="shared" si="303"/>
        <v>#VALUE!</v>
      </c>
      <c r="AB408" s="15" t="str">
        <f>IF(M408=0,"",M408)</f>
        <v/>
      </c>
      <c r="AC408" s="15">
        <v>1</v>
      </c>
      <c r="AE408" s="15">
        <v>401</v>
      </c>
      <c r="AF408" s="15">
        <f t="shared" si="304"/>
        <v>0</v>
      </c>
      <c r="AG408" s="15" t="str">
        <f t="shared" si="255"/>
        <v/>
      </c>
      <c r="AH408" s="15" t="str">
        <f t="shared" si="256"/>
        <v/>
      </c>
    </row>
    <row r="409" spans="12:34" x14ac:dyDescent="0.2">
      <c r="L409" s="25" t="str">
        <f t="shared" ref="L409:L424" si="308">IF(J9&lt;&gt;0,J9,"")</f>
        <v/>
      </c>
      <c r="M409" s="28" t="str">
        <f t="shared" ref="M409:M424" si="309">IF(J9&lt;&gt;0,"x9","")</f>
        <v/>
      </c>
      <c r="N409" s="15">
        <v>2</v>
      </c>
      <c r="O409" s="26" t="e">
        <f t="shared" si="305"/>
        <v>#VALUE!</v>
      </c>
      <c r="P409" s="21" t="str">
        <f t="shared" si="306"/>
        <v/>
      </c>
      <c r="Q409" s="21" t="str">
        <f t="shared" si="307"/>
        <v/>
      </c>
      <c r="R409" s="21" t="str">
        <f t="shared" si="288"/>
        <v/>
      </c>
      <c r="S409" s="21" t="str">
        <f t="shared" si="289"/>
        <v/>
      </c>
      <c r="T409" s="21" t="str">
        <f t="shared" si="290"/>
        <v/>
      </c>
      <c r="U409" s="21" t="str">
        <f t="shared" si="291"/>
        <v/>
      </c>
      <c r="V409" s="21" t="str">
        <f t="shared" si="292"/>
        <v/>
      </c>
      <c r="W409" s="21" t="str">
        <f t="shared" si="293"/>
        <v/>
      </c>
      <c r="X409" s="21" t="str">
        <f t="shared" si="294"/>
        <v/>
      </c>
      <c r="Y409" s="21" t="str">
        <f t="shared" si="295"/>
        <v/>
      </c>
      <c r="Z409" s="27" t="e">
        <f t="shared" si="302"/>
        <v>#VALUE!</v>
      </c>
      <c r="AA409" s="27" t="e">
        <f t="shared" si="303"/>
        <v>#VALUE!</v>
      </c>
      <c r="AB409" s="15" t="str">
        <f>IF(M409=0,"",M409)</f>
        <v/>
      </c>
      <c r="AC409" s="15">
        <v>2</v>
      </c>
      <c r="AE409" s="15">
        <v>402</v>
      </c>
      <c r="AF409" s="15">
        <f t="shared" si="304"/>
        <v>0</v>
      </c>
      <c r="AG409" s="15" t="str">
        <f t="shared" si="255"/>
        <v/>
      </c>
      <c r="AH409" s="15" t="str">
        <f t="shared" si="256"/>
        <v/>
      </c>
    </row>
    <row r="410" spans="12:34" x14ac:dyDescent="0.2">
      <c r="L410" s="25" t="str">
        <f t="shared" si="308"/>
        <v/>
      </c>
      <c r="M410" s="28" t="str">
        <f t="shared" si="309"/>
        <v/>
      </c>
      <c r="N410" s="15">
        <v>3</v>
      </c>
      <c r="O410" s="26" t="e">
        <f t="shared" si="305"/>
        <v>#VALUE!</v>
      </c>
      <c r="P410" s="21" t="str">
        <f t="shared" si="306"/>
        <v/>
      </c>
      <c r="Q410" s="21" t="str">
        <f t="shared" si="307"/>
        <v/>
      </c>
      <c r="R410" s="21" t="str">
        <f t="shared" si="288"/>
        <v/>
      </c>
      <c r="S410" s="21" t="str">
        <f t="shared" si="289"/>
        <v/>
      </c>
      <c r="T410" s="21" t="str">
        <f t="shared" si="290"/>
        <v/>
      </c>
      <c r="U410" s="21" t="str">
        <f t="shared" si="291"/>
        <v/>
      </c>
      <c r="V410" s="21" t="str">
        <f t="shared" si="292"/>
        <v/>
      </c>
      <c r="W410" s="21" t="str">
        <f t="shared" si="293"/>
        <v/>
      </c>
      <c r="X410" s="21" t="str">
        <f t="shared" si="294"/>
        <v/>
      </c>
      <c r="Y410" s="21" t="str">
        <f t="shared" si="295"/>
        <v/>
      </c>
      <c r="Z410" s="27" t="e">
        <f t="shared" si="302"/>
        <v>#VALUE!</v>
      </c>
      <c r="AA410" s="27" t="e">
        <f t="shared" si="303"/>
        <v>#VALUE!</v>
      </c>
      <c r="AB410" s="15" t="str">
        <f>IF(M410=0,"",M410)</f>
        <v/>
      </c>
      <c r="AC410" s="15">
        <v>3</v>
      </c>
      <c r="AE410" s="15">
        <v>403</v>
      </c>
      <c r="AF410" s="15">
        <f t="shared" si="304"/>
        <v>0</v>
      </c>
      <c r="AG410" s="15" t="str">
        <f t="shared" si="255"/>
        <v/>
      </c>
      <c r="AH410" s="15" t="str">
        <f t="shared" si="256"/>
        <v/>
      </c>
    </row>
    <row r="411" spans="12:34" x14ac:dyDescent="0.2">
      <c r="L411" s="25" t="str">
        <f t="shared" si="308"/>
        <v/>
      </c>
      <c r="M411" s="28" t="str">
        <f t="shared" si="309"/>
        <v/>
      </c>
      <c r="N411" s="15">
        <v>4</v>
      </c>
      <c r="O411" s="26" t="e">
        <f t="shared" si="305"/>
        <v>#VALUE!</v>
      </c>
      <c r="P411" s="21" t="str">
        <f t="shared" si="306"/>
        <v/>
      </c>
      <c r="Q411" s="21" t="str">
        <f t="shared" si="307"/>
        <v/>
      </c>
      <c r="R411" s="21" t="str">
        <f t="shared" si="288"/>
        <v/>
      </c>
      <c r="S411" s="21" t="str">
        <f t="shared" si="289"/>
        <v/>
      </c>
      <c r="T411" s="21" t="str">
        <f t="shared" si="290"/>
        <v/>
      </c>
      <c r="U411" s="21" t="str">
        <f t="shared" si="291"/>
        <v/>
      </c>
      <c r="V411" s="21" t="str">
        <f t="shared" si="292"/>
        <v/>
      </c>
      <c r="W411" s="21" t="str">
        <f t="shared" si="293"/>
        <v/>
      </c>
      <c r="X411" s="21" t="str">
        <f t="shared" si="294"/>
        <v/>
      </c>
      <c r="Y411" s="21" t="str">
        <f t="shared" si="295"/>
        <v/>
      </c>
      <c r="Z411" s="27" t="e">
        <f t="shared" si="302"/>
        <v>#VALUE!</v>
      </c>
      <c r="AA411" s="27" t="e">
        <f t="shared" si="303"/>
        <v>#VALUE!</v>
      </c>
      <c r="AB411" s="15" t="str">
        <f>IF(M411=0,"",M411)</f>
        <v/>
      </c>
      <c r="AC411" s="15">
        <v>4</v>
      </c>
      <c r="AE411" s="15">
        <v>404</v>
      </c>
      <c r="AF411" s="15">
        <f t="shared" si="304"/>
        <v>0</v>
      </c>
      <c r="AG411" s="15" t="str">
        <f t="shared" si="255"/>
        <v/>
      </c>
      <c r="AH411" s="15" t="str">
        <f t="shared" si="256"/>
        <v/>
      </c>
    </row>
    <row r="412" spans="12:34" x14ac:dyDescent="0.2">
      <c r="L412" s="25" t="str">
        <f t="shared" si="308"/>
        <v/>
      </c>
      <c r="M412" s="28" t="str">
        <f t="shared" si="309"/>
        <v/>
      </c>
      <c r="N412" s="15">
        <v>5</v>
      </c>
      <c r="O412" s="26" t="e">
        <f t="shared" si="305"/>
        <v>#VALUE!</v>
      </c>
      <c r="P412" s="21" t="str">
        <f t="shared" si="306"/>
        <v/>
      </c>
      <c r="Q412" s="21" t="str">
        <f t="shared" si="307"/>
        <v/>
      </c>
      <c r="R412" s="21" t="str">
        <f t="shared" si="288"/>
        <v/>
      </c>
      <c r="S412" s="21" t="str">
        <f t="shared" si="289"/>
        <v/>
      </c>
      <c r="T412" s="21" t="str">
        <f t="shared" si="290"/>
        <v/>
      </c>
      <c r="U412" s="21" t="str">
        <f t="shared" si="291"/>
        <v/>
      </c>
      <c r="V412" s="21" t="str">
        <f t="shared" si="292"/>
        <v/>
      </c>
      <c r="W412" s="21" t="str">
        <f t="shared" si="293"/>
        <v/>
      </c>
      <c r="X412" s="21" t="str">
        <f t="shared" si="294"/>
        <v/>
      </c>
      <c r="Y412" s="21" t="str">
        <f t="shared" si="295"/>
        <v/>
      </c>
      <c r="Z412" s="27" t="e">
        <f t="shared" si="302"/>
        <v>#VALUE!</v>
      </c>
      <c r="AA412" s="27" t="e">
        <f t="shared" si="303"/>
        <v>#VALUE!</v>
      </c>
      <c r="AB412" s="15" t="str">
        <f>IF(M412=0,"",M412)</f>
        <v/>
      </c>
      <c r="AC412" s="15">
        <v>5</v>
      </c>
      <c r="AE412" s="15">
        <v>405</v>
      </c>
      <c r="AF412" s="15">
        <f t="shared" si="304"/>
        <v>0</v>
      </c>
      <c r="AG412" s="15" t="str">
        <f t="shared" si="255"/>
        <v/>
      </c>
      <c r="AH412" s="15" t="str">
        <f t="shared" si="256"/>
        <v/>
      </c>
    </row>
    <row r="413" spans="12:34" x14ac:dyDescent="0.2">
      <c r="L413" s="25" t="str">
        <f t="shared" si="308"/>
        <v/>
      </c>
      <c r="M413" s="28" t="str">
        <f t="shared" si="309"/>
        <v/>
      </c>
      <c r="N413" s="15">
        <v>6</v>
      </c>
      <c r="O413" s="26" t="e">
        <f t="shared" si="305"/>
        <v>#VALUE!</v>
      </c>
      <c r="P413" s="21" t="str">
        <f t="shared" si="306"/>
        <v/>
      </c>
      <c r="Q413" s="21" t="str">
        <f t="shared" si="307"/>
        <v/>
      </c>
      <c r="R413" s="21" t="str">
        <f t="shared" si="288"/>
        <v/>
      </c>
      <c r="S413" s="21" t="str">
        <f t="shared" si="289"/>
        <v/>
      </c>
      <c r="T413" s="21" t="str">
        <f t="shared" si="290"/>
        <v/>
      </c>
      <c r="U413" s="21" t="str">
        <f t="shared" si="291"/>
        <v/>
      </c>
      <c r="V413" s="21" t="str">
        <f t="shared" si="292"/>
        <v/>
      </c>
      <c r="W413" s="21" t="str">
        <f t="shared" si="293"/>
        <v/>
      </c>
      <c r="X413" s="21" t="str">
        <f t="shared" si="294"/>
        <v/>
      </c>
      <c r="Y413" s="21" t="str">
        <f t="shared" si="295"/>
        <v/>
      </c>
      <c r="Z413" s="27" t="e">
        <f t="shared" si="302"/>
        <v>#VALUE!</v>
      </c>
      <c r="AA413" s="27" t="e">
        <f t="shared" si="303"/>
        <v>#VALUE!</v>
      </c>
      <c r="AB413" s="15" t="str">
        <f t="shared" ref="AB413:AB428" si="310">IF(M413=0,"",M413)</f>
        <v/>
      </c>
      <c r="AC413" s="15">
        <v>6</v>
      </c>
      <c r="AE413" s="15">
        <v>406</v>
      </c>
      <c r="AF413" s="15">
        <f t="shared" si="304"/>
        <v>0</v>
      </c>
      <c r="AG413" s="15" t="str">
        <f t="shared" si="255"/>
        <v/>
      </c>
      <c r="AH413" s="15" t="str">
        <f t="shared" si="256"/>
        <v/>
      </c>
    </row>
    <row r="414" spans="12:34" x14ac:dyDescent="0.2">
      <c r="L414" s="25" t="str">
        <f t="shared" si="308"/>
        <v/>
      </c>
      <c r="M414" s="28" t="str">
        <f t="shared" si="309"/>
        <v/>
      </c>
      <c r="N414" s="15">
        <v>7</v>
      </c>
      <c r="O414" s="26" t="e">
        <f t="shared" si="305"/>
        <v>#VALUE!</v>
      </c>
      <c r="P414" s="21" t="str">
        <f t="shared" si="306"/>
        <v/>
      </c>
      <c r="Q414" s="21" t="str">
        <f t="shared" si="307"/>
        <v/>
      </c>
      <c r="R414" s="21" t="str">
        <f t="shared" si="288"/>
        <v/>
      </c>
      <c r="S414" s="21" t="str">
        <f t="shared" si="289"/>
        <v/>
      </c>
      <c r="T414" s="21" t="str">
        <f t="shared" si="290"/>
        <v/>
      </c>
      <c r="U414" s="21" t="str">
        <f t="shared" si="291"/>
        <v/>
      </c>
      <c r="V414" s="21" t="str">
        <f t="shared" si="292"/>
        <v/>
      </c>
      <c r="W414" s="21" t="str">
        <f t="shared" si="293"/>
        <v/>
      </c>
      <c r="X414" s="21" t="str">
        <f t="shared" si="294"/>
        <v/>
      </c>
      <c r="Y414" s="21" t="str">
        <f t="shared" si="295"/>
        <v/>
      </c>
      <c r="Z414" s="27" t="e">
        <f t="shared" si="302"/>
        <v>#VALUE!</v>
      </c>
      <c r="AA414" s="27" t="e">
        <f t="shared" si="303"/>
        <v>#VALUE!</v>
      </c>
      <c r="AB414" s="15" t="str">
        <f t="shared" si="310"/>
        <v/>
      </c>
      <c r="AC414" s="15">
        <v>7</v>
      </c>
      <c r="AE414" s="15">
        <v>407</v>
      </c>
      <c r="AF414" s="15">
        <f t="shared" si="304"/>
        <v>0</v>
      </c>
      <c r="AG414" s="15" t="str">
        <f t="shared" si="255"/>
        <v/>
      </c>
      <c r="AH414" s="15" t="str">
        <f t="shared" si="256"/>
        <v/>
      </c>
    </row>
    <row r="415" spans="12:34" x14ac:dyDescent="0.2">
      <c r="L415" s="25" t="str">
        <f t="shared" si="308"/>
        <v/>
      </c>
      <c r="M415" s="28" t="str">
        <f t="shared" si="309"/>
        <v/>
      </c>
      <c r="N415" s="15">
        <v>8</v>
      </c>
      <c r="O415" s="26" t="e">
        <f t="shared" si="305"/>
        <v>#VALUE!</v>
      </c>
      <c r="P415" s="21" t="str">
        <f t="shared" si="306"/>
        <v/>
      </c>
      <c r="Q415" s="21" t="str">
        <f t="shared" si="307"/>
        <v/>
      </c>
      <c r="R415" s="21" t="str">
        <f t="shared" si="288"/>
        <v/>
      </c>
      <c r="S415" s="21" t="str">
        <f t="shared" si="289"/>
        <v/>
      </c>
      <c r="T415" s="21" t="str">
        <f t="shared" si="290"/>
        <v/>
      </c>
      <c r="U415" s="21" t="str">
        <f t="shared" si="291"/>
        <v/>
      </c>
      <c r="V415" s="21" t="str">
        <f t="shared" si="292"/>
        <v/>
      </c>
      <c r="W415" s="21" t="str">
        <f t="shared" si="293"/>
        <v/>
      </c>
      <c r="X415" s="21" t="str">
        <f t="shared" si="294"/>
        <v/>
      </c>
      <c r="Y415" s="21" t="str">
        <f t="shared" si="295"/>
        <v/>
      </c>
      <c r="Z415" s="27" t="e">
        <f t="shared" si="302"/>
        <v>#VALUE!</v>
      </c>
      <c r="AA415" s="27" t="e">
        <f t="shared" si="303"/>
        <v>#VALUE!</v>
      </c>
      <c r="AB415" s="15" t="str">
        <f t="shared" si="310"/>
        <v/>
      </c>
      <c r="AC415" s="15">
        <v>8</v>
      </c>
      <c r="AE415" s="15">
        <v>408</v>
      </c>
      <c r="AF415" s="15">
        <f t="shared" si="304"/>
        <v>0</v>
      </c>
      <c r="AG415" s="15" t="str">
        <f t="shared" si="255"/>
        <v/>
      </c>
      <c r="AH415" s="15" t="str">
        <f t="shared" si="256"/>
        <v/>
      </c>
    </row>
    <row r="416" spans="12:34" x14ac:dyDescent="0.2">
      <c r="L416" s="25" t="str">
        <f t="shared" si="308"/>
        <v/>
      </c>
      <c r="M416" s="28" t="str">
        <f t="shared" si="309"/>
        <v/>
      </c>
      <c r="N416" s="15">
        <v>9</v>
      </c>
      <c r="O416" s="26" t="e">
        <f t="shared" ref="O416:O431" si="311">Z416+(AA416-1)/2</f>
        <v>#VALUE!</v>
      </c>
      <c r="P416" s="21" t="str">
        <f t="shared" si="306"/>
        <v/>
      </c>
      <c r="Q416" s="21" t="str">
        <f t="shared" si="307"/>
        <v/>
      </c>
      <c r="R416" s="21" t="str">
        <f t="shared" si="288"/>
        <v/>
      </c>
      <c r="S416" s="21" t="str">
        <f t="shared" si="289"/>
        <v/>
      </c>
      <c r="T416" s="21" t="str">
        <f t="shared" si="290"/>
        <v/>
      </c>
      <c r="U416" s="21" t="str">
        <f t="shared" si="291"/>
        <v/>
      </c>
      <c r="V416" s="21" t="str">
        <f t="shared" si="292"/>
        <v/>
      </c>
      <c r="W416" s="21" t="str">
        <f t="shared" si="293"/>
        <v/>
      </c>
      <c r="X416" s="21" t="str">
        <f t="shared" si="294"/>
        <v/>
      </c>
      <c r="Y416" s="21" t="str">
        <f t="shared" si="295"/>
        <v/>
      </c>
      <c r="Z416" s="27" t="e">
        <f t="shared" si="302"/>
        <v>#VALUE!</v>
      </c>
      <c r="AA416" s="27" t="e">
        <f t="shared" si="303"/>
        <v>#VALUE!</v>
      </c>
      <c r="AB416" s="15" t="str">
        <f t="shared" si="310"/>
        <v/>
      </c>
      <c r="AC416" s="15">
        <v>9</v>
      </c>
      <c r="AE416" s="15">
        <v>409</v>
      </c>
      <c r="AF416" s="15">
        <f t="shared" si="304"/>
        <v>0</v>
      </c>
      <c r="AG416" s="15" t="str">
        <f t="shared" si="255"/>
        <v/>
      </c>
      <c r="AH416" s="15" t="str">
        <f t="shared" si="256"/>
        <v/>
      </c>
    </row>
    <row r="417" spans="12:34" x14ac:dyDescent="0.2">
      <c r="L417" s="25" t="str">
        <f t="shared" si="308"/>
        <v/>
      </c>
      <c r="M417" s="28" t="str">
        <f t="shared" si="309"/>
        <v/>
      </c>
      <c r="N417" s="15">
        <v>10</v>
      </c>
      <c r="O417" s="26" t="e">
        <f t="shared" si="311"/>
        <v>#VALUE!</v>
      </c>
      <c r="P417" s="21" t="str">
        <f t="shared" ref="P417:P432" si="312">IF(M417="x1",O417,"")</f>
        <v/>
      </c>
      <c r="Q417" s="21" t="str">
        <f t="shared" ref="Q417:Q432" si="313">IF(M417="x2",O417,"")</f>
        <v/>
      </c>
      <c r="R417" s="21" t="str">
        <f t="shared" ref="R417:R432" si="314">IF($M417="x3",$O417,"")</f>
        <v/>
      </c>
      <c r="S417" s="21" t="str">
        <f t="shared" ref="S417:S432" si="315">IF($M417="x4",$O417,"")</f>
        <v/>
      </c>
      <c r="T417" s="21" t="str">
        <f t="shared" ref="T417:T432" si="316">IF($M417="x5",$O417,"")</f>
        <v/>
      </c>
      <c r="U417" s="21" t="str">
        <f t="shared" ref="U417:U432" si="317">IF($M417="x6",$O417,"")</f>
        <v/>
      </c>
      <c r="V417" s="21" t="str">
        <f t="shared" ref="V417:V432" si="318">IF($M417="x7",$O417,"")</f>
        <v/>
      </c>
      <c r="W417" s="21" t="str">
        <f t="shared" ref="W417:W432" si="319">IF($M417="x8",$O417,"")</f>
        <v/>
      </c>
      <c r="X417" s="21" t="str">
        <f t="shared" ref="X417:X432" si="320">IF($M417="x9",$O417,"")</f>
        <v/>
      </c>
      <c r="Y417" s="21" t="str">
        <f t="shared" ref="Y417:Y432" si="321">IF($M417="x10",$O417,"")</f>
        <v/>
      </c>
      <c r="Z417" s="27" t="e">
        <f t="shared" si="302"/>
        <v>#VALUE!</v>
      </c>
      <c r="AA417" s="27" t="e">
        <f t="shared" si="303"/>
        <v>#VALUE!</v>
      </c>
      <c r="AB417" s="15" t="str">
        <f t="shared" si="310"/>
        <v/>
      </c>
      <c r="AC417" s="15">
        <v>10</v>
      </c>
      <c r="AE417" s="15">
        <v>410</v>
      </c>
      <c r="AF417" s="15">
        <f t="shared" si="304"/>
        <v>0</v>
      </c>
      <c r="AG417" s="15" t="str">
        <f t="shared" si="255"/>
        <v/>
      </c>
      <c r="AH417" s="15" t="str">
        <f t="shared" si="256"/>
        <v/>
      </c>
    </row>
    <row r="418" spans="12:34" x14ac:dyDescent="0.2">
      <c r="L418" s="25" t="str">
        <f t="shared" si="308"/>
        <v/>
      </c>
      <c r="M418" s="28" t="str">
        <f t="shared" si="309"/>
        <v/>
      </c>
      <c r="N418" s="15">
        <v>11</v>
      </c>
      <c r="O418" s="26" t="e">
        <f t="shared" si="311"/>
        <v>#VALUE!</v>
      </c>
      <c r="P418" s="21" t="str">
        <f t="shared" si="312"/>
        <v/>
      </c>
      <c r="Q418" s="21" t="str">
        <f t="shared" si="313"/>
        <v/>
      </c>
      <c r="R418" s="21" t="str">
        <f t="shared" si="314"/>
        <v/>
      </c>
      <c r="S418" s="21" t="str">
        <f t="shared" si="315"/>
        <v/>
      </c>
      <c r="T418" s="21" t="str">
        <f t="shared" si="316"/>
        <v/>
      </c>
      <c r="U418" s="21" t="str">
        <f t="shared" si="317"/>
        <v/>
      </c>
      <c r="V418" s="21" t="str">
        <f t="shared" si="318"/>
        <v/>
      </c>
      <c r="W418" s="21" t="str">
        <f t="shared" si="319"/>
        <v/>
      </c>
      <c r="X418" s="21" t="str">
        <f t="shared" si="320"/>
        <v/>
      </c>
      <c r="Y418" s="21" t="str">
        <f t="shared" si="321"/>
        <v/>
      </c>
      <c r="Z418" s="27" t="e">
        <f t="shared" si="302"/>
        <v>#VALUE!</v>
      </c>
      <c r="AA418" s="27" t="e">
        <f t="shared" si="303"/>
        <v>#VALUE!</v>
      </c>
      <c r="AB418" s="15" t="str">
        <f t="shared" si="310"/>
        <v/>
      </c>
      <c r="AC418" s="15">
        <v>11</v>
      </c>
      <c r="AE418" s="15">
        <v>411</v>
      </c>
      <c r="AF418" s="15">
        <f t="shared" si="304"/>
        <v>0</v>
      </c>
      <c r="AG418" s="15" t="str">
        <f t="shared" si="255"/>
        <v/>
      </c>
      <c r="AH418" s="15" t="str">
        <f t="shared" si="256"/>
        <v/>
      </c>
    </row>
    <row r="419" spans="12:34" x14ac:dyDescent="0.2">
      <c r="L419" s="25" t="str">
        <f t="shared" si="308"/>
        <v/>
      </c>
      <c r="M419" s="28" t="str">
        <f t="shared" si="309"/>
        <v/>
      </c>
      <c r="N419" s="15">
        <v>12</v>
      </c>
      <c r="O419" s="26" t="e">
        <f t="shared" si="311"/>
        <v>#VALUE!</v>
      </c>
      <c r="P419" s="21" t="str">
        <f t="shared" si="312"/>
        <v/>
      </c>
      <c r="Q419" s="21" t="str">
        <f t="shared" si="313"/>
        <v/>
      </c>
      <c r="R419" s="21" t="str">
        <f t="shared" si="314"/>
        <v/>
      </c>
      <c r="S419" s="21" t="str">
        <f t="shared" si="315"/>
        <v/>
      </c>
      <c r="T419" s="21" t="str">
        <f t="shared" si="316"/>
        <v/>
      </c>
      <c r="U419" s="21" t="str">
        <f t="shared" si="317"/>
        <v/>
      </c>
      <c r="V419" s="21" t="str">
        <f t="shared" si="318"/>
        <v/>
      </c>
      <c r="W419" s="21" t="str">
        <f t="shared" si="319"/>
        <v/>
      </c>
      <c r="X419" s="21" t="str">
        <f t="shared" si="320"/>
        <v/>
      </c>
      <c r="Y419" s="21" t="str">
        <f t="shared" si="321"/>
        <v/>
      </c>
      <c r="Z419" s="27" t="e">
        <f t="shared" si="302"/>
        <v>#VALUE!</v>
      </c>
      <c r="AA419" s="27" t="e">
        <f t="shared" si="303"/>
        <v>#VALUE!</v>
      </c>
      <c r="AB419" s="15" t="str">
        <f t="shared" si="310"/>
        <v/>
      </c>
      <c r="AC419" s="15">
        <v>12</v>
      </c>
      <c r="AE419" s="15">
        <v>412</v>
      </c>
      <c r="AF419" s="15">
        <f t="shared" si="304"/>
        <v>0</v>
      </c>
      <c r="AG419" s="15" t="str">
        <f t="shared" si="255"/>
        <v/>
      </c>
      <c r="AH419" s="15" t="str">
        <f t="shared" si="256"/>
        <v/>
      </c>
    </row>
    <row r="420" spans="12:34" x14ac:dyDescent="0.2">
      <c r="L420" s="25" t="str">
        <f t="shared" si="308"/>
        <v/>
      </c>
      <c r="M420" s="28" t="str">
        <f t="shared" si="309"/>
        <v/>
      </c>
      <c r="N420" s="15">
        <v>13</v>
      </c>
      <c r="O420" s="26" t="e">
        <f t="shared" si="311"/>
        <v>#VALUE!</v>
      </c>
      <c r="P420" s="21" t="str">
        <f t="shared" si="312"/>
        <v/>
      </c>
      <c r="Q420" s="21" t="str">
        <f t="shared" si="313"/>
        <v/>
      </c>
      <c r="R420" s="21" t="str">
        <f t="shared" si="314"/>
        <v/>
      </c>
      <c r="S420" s="21" t="str">
        <f t="shared" si="315"/>
        <v/>
      </c>
      <c r="T420" s="21" t="str">
        <f t="shared" si="316"/>
        <v/>
      </c>
      <c r="U420" s="21" t="str">
        <f t="shared" si="317"/>
        <v/>
      </c>
      <c r="V420" s="21" t="str">
        <f t="shared" si="318"/>
        <v/>
      </c>
      <c r="W420" s="21" t="str">
        <f t="shared" si="319"/>
        <v/>
      </c>
      <c r="X420" s="21" t="str">
        <f t="shared" si="320"/>
        <v/>
      </c>
      <c r="Y420" s="21" t="str">
        <f t="shared" si="321"/>
        <v/>
      </c>
      <c r="Z420" s="27" t="e">
        <f t="shared" si="302"/>
        <v>#VALUE!</v>
      </c>
      <c r="AA420" s="27" t="e">
        <f t="shared" si="303"/>
        <v>#VALUE!</v>
      </c>
      <c r="AB420" s="15" t="str">
        <f t="shared" si="310"/>
        <v/>
      </c>
      <c r="AC420" s="15">
        <v>13</v>
      </c>
      <c r="AE420" s="15">
        <v>413</v>
      </c>
      <c r="AF420" s="15">
        <f t="shared" si="304"/>
        <v>0</v>
      </c>
      <c r="AG420" s="15" t="str">
        <f t="shared" si="255"/>
        <v/>
      </c>
      <c r="AH420" s="15" t="str">
        <f t="shared" si="256"/>
        <v/>
      </c>
    </row>
    <row r="421" spans="12:34" x14ac:dyDescent="0.2">
      <c r="L421" s="25" t="str">
        <f t="shared" si="308"/>
        <v/>
      </c>
      <c r="M421" s="28" t="str">
        <f t="shared" si="309"/>
        <v/>
      </c>
      <c r="N421" s="15">
        <v>14</v>
      </c>
      <c r="O421" s="26" t="e">
        <f t="shared" si="311"/>
        <v>#VALUE!</v>
      </c>
      <c r="P421" s="21" t="str">
        <f t="shared" si="312"/>
        <v/>
      </c>
      <c r="Q421" s="21" t="str">
        <f t="shared" si="313"/>
        <v/>
      </c>
      <c r="R421" s="21" t="str">
        <f t="shared" si="314"/>
        <v/>
      </c>
      <c r="S421" s="21" t="str">
        <f t="shared" si="315"/>
        <v/>
      </c>
      <c r="T421" s="21" t="str">
        <f t="shared" si="316"/>
        <v/>
      </c>
      <c r="U421" s="21" t="str">
        <f t="shared" si="317"/>
        <v/>
      </c>
      <c r="V421" s="21" t="str">
        <f t="shared" si="318"/>
        <v/>
      </c>
      <c r="W421" s="21" t="str">
        <f t="shared" si="319"/>
        <v/>
      </c>
      <c r="X421" s="21" t="str">
        <f t="shared" si="320"/>
        <v/>
      </c>
      <c r="Y421" s="21" t="str">
        <f t="shared" si="321"/>
        <v/>
      </c>
      <c r="Z421" s="27" t="e">
        <f t="shared" si="302"/>
        <v>#VALUE!</v>
      </c>
      <c r="AA421" s="27" t="e">
        <f t="shared" si="303"/>
        <v>#VALUE!</v>
      </c>
      <c r="AB421" s="15" t="str">
        <f t="shared" si="310"/>
        <v/>
      </c>
      <c r="AC421" s="15">
        <v>14</v>
      </c>
      <c r="AE421" s="15">
        <v>414</v>
      </c>
      <c r="AF421" s="15">
        <f t="shared" si="304"/>
        <v>0</v>
      </c>
      <c r="AG421" s="15" t="str">
        <f t="shared" si="255"/>
        <v/>
      </c>
      <c r="AH421" s="15" t="str">
        <f t="shared" si="256"/>
        <v/>
      </c>
    </row>
    <row r="422" spans="12:34" x14ac:dyDescent="0.2">
      <c r="L422" s="25" t="str">
        <f t="shared" si="308"/>
        <v/>
      </c>
      <c r="M422" s="28" t="str">
        <f t="shared" si="309"/>
        <v/>
      </c>
      <c r="N422" s="15">
        <v>15</v>
      </c>
      <c r="O422" s="26" t="e">
        <f t="shared" si="311"/>
        <v>#VALUE!</v>
      </c>
      <c r="P422" s="21" t="str">
        <f t="shared" si="312"/>
        <v/>
      </c>
      <c r="Q422" s="21" t="str">
        <f t="shared" si="313"/>
        <v/>
      </c>
      <c r="R422" s="21" t="str">
        <f t="shared" si="314"/>
        <v/>
      </c>
      <c r="S422" s="21" t="str">
        <f t="shared" si="315"/>
        <v/>
      </c>
      <c r="T422" s="21" t="str">
        <f t="shared" si="316"/>
        <v/>
      </c>
      <c r="U422" s="21" t="str">
        <f t="shared" si="317"/>
        <v/>
      </c>
      <c r="V422" s="21" t="str">
        <f t="shared" si="318"/>
        <v/>
      </c>
      <c r="W422" s="21" t="str">
        <f t="shared" si="319"/>
        <v/>
      </c>
      <c r="X422" s="21" t="str">
        <f t="shared" si="320"/>
        <v/>
      </c>
      <c r="Y422" s="21" t="str">
        <f t="shared" si="321"/>
        <v/>
      </c>
      <c r="Z422" s="27" t="e">
        <f t="shared" si="302"/>
        <v>#VALUE!</v>
      </c>
      <c r="AA422" s="27" t="e">
        <f t="shared" si="303"/>
        <v>#VALUE!</v>
      </c>
      <c r="AB422" s="15" t="str">
        <f t="shared" si="310"/>
        <v/>
      </c>
      <c r="AC422" s="15">
        <v>15</v>
      </c>
      <c r="AE422" s="15">
        <v>415</v>
      </c>
      <c r="AF422" s="15">
        <f t="shared" si="304"/>
        <v>0</v>
      </c>
      <c r="AG422" s="15" t="str">
        <f t="shared" si="255"/>
        <v/>
      </c>
      <c r="AH422" s="15" t="str">
        <f t="shared" si="256"/>
        <v/>
      </c>
    </row>
    <row r="423" spans="12:34" x14ac:dyDescent="0.2">
      <c r="L423" s="25" t="str">
        <f t="shared" si="308"/>
        <v/>
      </c>
      <c r="M423" s="28" t="str">
        <f t="shared" si="309"/>
        <v/>
      </c>
      <c r="N423" s="15">
        <v>16</v>
      </c>
      <c r="O423" s="26" t="e">
        <f t="shared" si="311"/>
        <v>#VALUE!</v>
      </c>
      <c r="P423" s="21" t="str">
        <f t="shared" si="312"/>
        <v/>
      </c>
      <c r="Q423" s="21" t="str">
        <f t="shared" si="313"/>
        <v/>
      </c>
      <c r="R423" s="21" t="str">
        <f t="shared" si="314"/>
        <v/>
      </c>
      <c r="S423" s="21" t="str">
        <f t="shared" si="315"/>
        <v/>
      </c>
      <c r="T423" s="21" t="str">
        <f t="shared" si="316"/>
        <v/>
      </c>
      <c r="U423" s="21" t="str">
        <f t="shared" si="317"/>
        <v/>
      </c>
      <c r="V423" s="21" t="str">
        <f t="shared" si="318"/>
        <v/>
      </c>
      <c r="W423" s="21" t="str">
        <f t="shared" si="319"/>
        <v/>
      </c>
      <c r="X423" s="21" t="str">
        <f t="shared" si="320"/>
        <v/>
      </c>
      <c r="Y423" s="21" t="str">
        <f t="shared" si="321"/>
        <v/>
      </c>
      <c r="Z423" s="27" t="e">
        <f t="shared" si="302"/>
        <v>#VALUE!</v>
      </c>
      <c r="AA423" s="27" t="e">
        <f t="shared" si="303"/>
        <v>#VALUE!</v>
      </c>
      <c r="AB423" s="15" t="str">
        <f t="shared" si="310"/>
        <v/>
      </c>
      <c r="AC423" s="15">
        <v>16</v>
      </c>
      <c r="AE423" s="15">
        <v>416</v>
      </c>
      <c r="AF423" s="15">
        <f t="shared" si="304"/>
        <v>0</v>
      </c>
      <c r="AG423" s="15" t="str">
        <f t="shared" si="255"/>
        <v/>
      </c>
      <c r="AH423" s="15" t="str">
        <f t="shared" si="256"/>
        <v/>
      </c>
    </row>
    <row r="424" spans="12:34" x14ac:dyDescent="0.2">
      <c r="L424" s="25" t="str">
        <f t="shared" si="308"/>
        <v/>
      </c>
      <c r="M424" s="28" t="str">
        <f t="shared" si="309"/>
        <v/>
      </c>
      <c r="N424" s="15">
        <v>17</v>
      </c>
      <c r="O424" s="26" t="e">
        <f t="shared" si="311"/>
        <v>#VALUE!</v>
      </c>
      <c r="P424" s="21" t="str">
        <f t="shared" si="312"/>
        <v/>
      </c>
      <c r="Q424" s="21" t="str">
        <f t="shared" si="313"/>
        <v/>
      </c>
      <c r="R424" s="21" t="str">
        <f t="shared" si="314"/>
        <v/>
      </c>
      <c r="S424" s="21" t="str">
        <f t="shared" si="315"/>
        <v/>
      </c>
      <c r="T424" s="21" t="str">
        <f t="shared" si="316"/>
        <v/>
      </c>
      <c r="U424" s="21" t="str">
        <f t="shared" si="317"/>
        <v/>
      </c>
      <c r="V424" s="21" t="str">
        <f t="shared" si="318"/>
        <v/>
      </c>
      <c r="W424" s="21" t="str">
        <f t="shared" si="319"/>
        <v/>
      </c>
      <c r="X424" s="21" t="str">
        <f t="shared" si="320"/>
        <v/>
      </c>
      <c r="Y424" s="21" t="str">
        <f t="shared" si="321"/>
        <v/>
      </c>
      <c r="Z424" s="27" t="e">
        <f t="shared" si="302"/>
        <v>#VALUE!</v>
      </c>
      <c r="AA424" s="27" t="e">
        <f t="shared" si="303"/>
        <v>#VALUE!</v>
      </c>
      <c r="AB424" s="15" t="str">
        <f t="shared" si="310"/>
        <v/>
      </c>
      <c r="AC424" s="15">
        <v>17</v>
      </c>
      <c r="AE424" s="15">
        <v>417</v>
      </c>
      <c r="AF424" s="15">
        <f t="shared" si="304"/>
        <v>0</v>
      </c>
      <c r="AG424" s="15" t="str">
        <f t="shared" si="255"/>
        <v/>
      </c>
      <c r="AH424" s="15" t="str">
        <f t="shared" si="256"/>
        <v/>
      </c>
    </row>
    <row r="425" spans="12:34" x14ac:dyDescent="0.2">
      <c r="L425" s="25" t="str">
        <f t="shared" ref="L425:L436" si="322">IF(J25&lt;&gt;0,J25,"")</f>
        <v/>
      </c>
      <c r="M425" s="28" t="str">
        <f t="shared" ref="M425:M436" si="323">IF(J25&lt;&gt;0,"x9","")</f>
        <v/>
      </c>
      <c r="N425" s="15">
        <v>18</v>
      </c>
      <c r="O425" s="26" t="e">
        <f t="shared" si="311"/>
        <v>#VALUE!</v>
      </c>
      <c r="P425" s="21" t="str">
        <f t="shared" si="312"/>
        <v/>
      </c>
      <c r="Q425" s="21" t="str">
        <f t="shared" si="313"/>
        <v/>
      </c>
      <c r="R425" s="21" t="str">
        <f t="shared" si="314"/>
        <v/>
      </c>
      <c r="S425" s="21" t="str">
        <f t="shared" si="315"/>
        <v/>
      </c>
      <c r="T425" s="21" t="str">
        <f t="shared" si="316"/>
        <v/>
      </c>
      <c r="U425" s="21" t="str">
        <f t="shared" si="317"/>
        <v/>
      </c>
      <c r="V425" s="21" t="str">
        <f t="shared" si="318"/>
        <v/>
      </c>
      <c r="W425" s="21" t="str">
        <f t="shared" si="319"/>
        <v/>
      </c>
      <c r="X425" s="21" t="str">
        <f t="shared" si="320"/>
        <v/>
      </c>
      <c r="Y425" s="21" t="str">
        <f t="shared" si="321"/>
        <v/>
      </c>
      <c r="Z425" s="27" t="e">
        <f t="shared" si="302"/>
        <v>#VALUE!</v>
      </c>
      <c r="AA425" s="27" t="e">
        <f t="shared" si="303"/>
        <v>#VALUE!</v>
      </c>
      <c r="AB425" s="15" t="str">
        <f t="shared" si="310"/>
        <v/>
      </c>
      <c r="AC425" s="15">
        <v>18</v>
      </c>
      <c r="AE425" s="15">
        <v>418</v>
      </c>
      <c r="AF425" s="15">
        <f t="shared" si="304"/>
        <v>0</v>
      </c>
      <c r="AG425" s="15" t="str">
        <f t="shared" si="255"/>
        <v/>
      </c>
      <c r="AH425" s="15" t="str">
        <f t="shared" si="256"/>
        <v/>
      </c>
    </row>
    <row r="426" spans="12:34" x14ac:dyDescent="0.2">
      <c r="L426" s="25" t="str">
        <f t="shared" si="322"/>
        <v/>
      </c>
      <c r="M426" s="28" t="str">
        <f t="shared" si="323"/>
        <v/>
      </c>
      <c r="N426" s="15">
        <v>19</v>
      </c>
      <c r="O426" s="26" t="e">
        <f t="shared" si="311"/>
        <v>#VALUE!</v>
      </c>
      <c r="P426" s="21" t="str">
        <f t="shared" si="312"/>
        <v/>
      </c>
      <c r="Q426" s="21" t="str">
        <f t="shared" si="313"/>
        <v/>
      </c>
      <c r="R426" s="21" t="str">
        <f t="shared" si="314"/>
        <v/>
      </c>
      <c r="S426" s="21" t="str">
        <f t="shared" si="315"/>
        <v/>
      </c>
      <c r="T426" s="21" t="str">
        <f t="shared" si="316"/>
        <v/>
      </c>
      <c r="U426" s="21" t="str">
        <f t="shared" si="317"/>
        <v/>
      </c>
      <c r="V426" s="21" t="str">
        <f t="shared" si="318"/>
        <v/>
      </c>
      <c r="W426" s="21" t="str">
        <f t="shared" si="319"/>
        <v/>
      </c>
      <c r="X426" s="21" t="str">
        <f t="shared" si="320"/>
        <v/>
      </c>
      <c r="Y426" s="21" t="str">
        <f t="shared" si="321"/>
        <v/>
      </c>
      <c r="Z426" s="27" t="e">
        <f t="shared" si="302"/>
        <v>#VALUE!</v>
      </c>
      <c r="AA426" s="27" t="e">
        <f t="shared" si="303"/>
        <v>#VALUE!</v>
      </c>
      <c r="AB426" s="15" t="str">
        <f t="shared" si="310"/>
        <v/>
      </c>
      <c r="AC426" s="15">
        <v>19</v>
      </c>
      <c r="AE426" s="15">
        <v>419</v>
      </c>
      <c r="AF426" s="15">
        <f t="shared" si="304"/>
        <v>0</v>
      </c>
      <c r="AG426" s="15" t="str">
        <f t="shared" si="255"/>
        <v/>
      </c>
      <c r="AH426" s="15" t="str">
        <f t="shared" si="256"/>
        <v/>
      </c>
    </row>
    <row r="427" spans="12:34" x14ac:dyDescent="0.2">
      <c r="L427" s="25" t="str">
        <f t="shared" si="322"/>
        <v/>
      </c>
      <c r="M427" s="28" t="str">
        <f t="shared" si="323"/>
        <v/>
      </c>
      <c r="N427" s="15">
        <v>20</v>
      </c>
      <c r="O427" s="26" t="e">
        <f t="shared" si="311"/>
        <v>#VALUE!</v>
      </c>
      <c r="P427" s="21" t="str">
        <f t="shared" si="312"/>
        <v/>
      </c>
      <c r="Q427" s="21" t="str">
        <f t="shared" si="313"/>
        <v/>
      </c>
      <c r="R427" s="21" t="str">
        <f t="shared" si="314"/>
        <v/>
      </c>
      <c r="S427" s="21" t="str">
        <f t="shared" si="315"/>
        <v/>
      </c>
      <c r="T427" s="21" t="str">
        <f t="shared" si="316"/>
        <v/>
      </c>
      <c r="U427" s="21" t="str">
        <f t="shared" si="317"/>
        <v/>
      </c>
      <c r="V427" s="21" t="str">
        <f t="shared" si="318"/>
        <v/>
      </c>
      <c r="W427" s="21" t="str">
        <f t="shared" si="319"/>
        <v/>
      </c>
      <c r="X427" s="21" t="str">
        <f t="shared" si="320"/>
        <v/>
      </c>
      <c r="Y427" s="21" t="str">
        <f t="shared" si="321"/>
        <v/>
      </c>
      <c r="Z427" s="27" t="e">
        <f t="shared" si="302"/>
        <v>#VALUE!</v>
      </c>
      <c r="AA427" s="27" t="e">
        <f t="shared" si="303"/>
        <v>#VALUE!</v>
      </c>
      <c r="AB427" s="15" t="str">
        <f t="shared" si="310"/>
        <v/>
      </c>
      <c r="AC427" s="15">
        <v>20</v>
      </c>
      <c r="AE427" s="15">
        <v>420</v>
      </c>
      <c r="AF427" s="15">
        <f t="shared" si="304"/>
        <v>0</v>
      </c>
      <c r="AG427" s="15" t="str">
        <f t="shared" si="255"/>
        <v/>
      </c>
      <c r="AH427" s="15" t="str">
        <f t="shared" si="256"/>
        <v/>
      </c>
    </row>
    <row r="428" spans="12:34" x14ac:dyDescent="0.2">
      <c r="L428" s="25" t="str">
        <f t="shared" si="322"/>
        <v/>
      </c>
      <c r="M428" s="28" t="str">
        <f t="shared" si="323"/>
        <v/>
      </c>
      <c r="N428" s="15">
        <v>21</v>
      </c>
      <c r="O428" s="26" t="e">
        <f t="shared" si="311"/>
        <v>#VALUE!</v>
      </c>
      <c r="P428" s="21" t="str">
        <f t="shared" si="312"/>
        <v/>
      </c>
      <c r="Q428" s="21" t="str">
        <f t="shared" si="313"/>
        <v/>
      </c>
      <c r="R428" s="21" t="str">
        <f t="shared" si="314"/>
        <v/>
      </c>
      <c r="S428" s="21" t="str">
        <f t="shared" si="315"/>
        <v/>
      </c>
      <c r="T428" s="21" t="str">
        <f t="shared" si="316"/>
        <v/>
      </c>
      <c r="U428" s="21" t="str">
        <f t="shared" si="317"/>
        <v/>
      </c>
      <c r="V428" s="21" t="str">
        <f t="shared" si="318"/>
        <v/>
      </c>
      <c r="W428" s="21" t="str">
        <f t="shared" si="319"/>
        <v/>
      </c>
      <c r="X428" s="21" t="str">
        <f t="shared" si="320"/>
        <v/>
      </c>
      <c r="Y428" s="21" t="str">
        <f t="shared" si="321"/>
        <v/>
      </c>
      <c r="Z428" s="27" t="e">
        <f t="shared" si="302"/>
        <v>#VALUE!</v>
      </c>
      <c r="AA428" s="27" t="e">
        <f t="shared" si="303"/>
        <v>#VALUE!</v>
      </c>
      <c r="AB428" s="15" t="str">
        <f t="shared" si="310"/>
        <v/>
      </c>
      <c r="AC428" s="15">
        <v>21</v>
      </c>
      <c r="AE428" s="15">
        <v>421</v>
      </c>
      <c r="AF428" s="15">
        <f t="shared" si="304"/>
        <v>0</v>
      </c>
      <c r="AG428" s="15" t="str">
        <f t="shared" si="255"/>
        <v/>
      </c>
      <c r="AH428" s="15" t="str">
        <f t="shared" si="256"/>
        <v/>
      </c>
    </row>
    <row r="429" spans="12:34" x14ac:dyDescent="0.2">
      <c r="L429" s="25" t="str">
        <f t="shared" si="322"/>
        <v/>
      </c>
      <c r="M429" s="28" t="str">
        <f t="shared" si="323"/>
        <v/>
      </c>
      <c r="N429" s="15">
        <v>22</v>
      </c>
      <c r="O429" s="26" t="e">
        <f t="shared" si="311"/>
        <v>#VALUE!</v>
      </c>
      <c r="P429" s="21" t="str">
        <f t="shared" si="312"/>
        <v/>
      </c>
      <c r="Q429" s="21" t="str">
        <f t="shared" si="313"/>
        <v/>
      </c>
      <c r="R429" s="21" t="str">
        <f t="shared" si="314"/>
        <v/>
      </c>
      <c r="S429" s="21" t="str">
        <f t="shared" si="315"/>
        <v/>
      </c>
      <c r="T429" s="21" t="str">
        <f t="shared" si="316"/>
        <v/>
      </c>
      <c r="U429" s="21" t="str">
        <f t="shared" si="317"/>
        <v/>
      </c>
      <c r="V429" s="21" t="str">
        <f t="shared" si="318"/>
        <v/>
      </c>
      <c r="W429" s="21" t="str">
        <f t="shared" si="319"/>
        <v/>
      </c>
      <c r="X429" s="21" t="str">
        <f t="shared" si="320"/>
        <v/>
      </c>
      <c r="Y429" s="21" t="str">
        <f t="shared" si="321"/>
        <v/>
      </c>
      <c r="Z429" s="27" t="e">
        <f t="shared" si="302"/>
        <v>#VALUE!</v>
      </c>
      <c r="AA429" s="27" t="e">
        <f t="shared" si="303"/>
        <v>#VALUE!</v>
      </c>
      <c r="AB429" s="15" t="str">
        <f t="shared" ref="AB429:AB436" si="324">IF(M429=0,"",M429)</f>
        <v/>
      </c>
      <c r="AC429" s="15">
        <v>22</v>
      </c>
      <c r="AE429" s="15">
        <v>422</v>
      </c>
      <c r="AF429" s="15">
        <f t="shared" si="304"/>
        <v>0</v>
      </c>
      <c r="AG429" s="15" t="str">
        <f t="shared" si="255"/>
        <v/>
      </c>
      <c r="AH429" s="15" t="str">
        <f t="shared" si="256"/>
        <v/>
      </c>
    </row>
    <row r="430" spans="12:34" x14ac:dyDescent="0.2">
      <c r="L430" s="25" t="str">
        <f t="shared" si="322"/>
        <v/>
      </c>
      <c r="M430" s="28" t="str">
        <f t="shared" si="323"/>
        <v/>
      </c>
      <c r="N430" s="15">
        <v>23</v>
      </c>
      <c r="O430" s="26" t="e">
        <f t="shared" si="311"/>
        <v>#VALUE!</v>
      </c>
      <c r="P430" s="21" t="str">
        <f t="shared" si="312"/>
        <v/>
      </c>
      <c r="Q430" s="21" t="str">
        <f t="shared" si="313"/>
        <v/>
      </c>
      <c r="R430" s="21" t="str">
        <f t="shared" si="314"/>
        <v/>
      </c>
      <c r="S430" s="21" t="str">
        <f t="shared" si="315"/>
        <v/>
      </c>
      <c r="T430" s="21" t="str">
        <f t="shared" si="316"/>
        <v/>
      </c>
      <c r="U430" s="21" t="str">
        <f t="shared" si="317"/>
        <v/>
      </c>
      <c r="V430" s="21" t="str">
        <f t="shared" si="318"/>
        <v/>
      </c>
      <c r="W430" s="21" t="str">
        <f t="shared" si="319"/>
        <v/>
      </c>
      <c r="X430" s="21" t="str">
        <f t="shared" si="320"/>
        <v/>
      </c>
      <c r="Y430" s="21" t="str">
        <f t="shared" si="321"/>
        <v/>
      </c>
      <c r="Z430" s="27" t="e">
        <f t="shared" si="302"/>
        <v>#VALUE!</v>
      </c>
      <c r="AA430" s="27" t="e">
        <f t="shared" si="303"/>
        <v>#VALUE!</v>
      </c>
      <c r="AB430" s="15" t="str">
        <f t="shared" si="324"/>
        <v/>
      </c>
      <c r="AC430" s="15">
        <v>23</v>
      </c>
      <c r="AE430" s="15">
        <v>423</v>
      </c>
      <c r="AF430" s="15">
        <f t="shared" si="304"/>
        <v>0</v>
      </c>
      <c r="AG430" s="15" t="str">
        <f t="shared" si="255"/>
        <v/>
      </c>
      <c r="AH430" s="15" t="str">
        <f t="shared" si="256"/>
        <v/>
      </c>
    </row>
    <row r="431" spans="12:34" x14ac:dyDescent="0.2">
      <c r="L431" s="25" t="str">
        <f t="shared" si="322"/>
        <v/>
      </c>
      <c r="M431" s="28" t="str">
        <f t="shared" si="323"/>
        <v/>
      </c>
      <c r="N431" s="15">
        <v>24</v>
      </c>
      <c r="O431" s="26" t="e">
        <f t="shared" si="311"/>
        <v>#VALUE!</v>
      </c>
      <c r="P431" s="21" t="str">
        <f t="shared" si="312"/>
        <v/>
      </c>
      <c r="Q431" s="21" t="str">
        <f t="shared" si="313"/>
        <v/>
      </c>
      <c r="R431" s="21" t="str">
        <f t="shared" si="314"/>
        <v/>
      </c>
      <c r="S431" s="21" t="str">
        <f t="shared" si="315"/>
        <v/>
      </c>
      <c r="T431" s="21" t="str">
        <f t="shared" si="316"/>
        <v/>
      </c>
      <c r="U431" s="21" t="str">
        <f t="shared" si="317"/>
        <v/>
      </c>
      <c r="V431" s="21" t="str">
        <f t="shared" si="318"/>
        <v/>
      </c>
      <c r="W431" s="21" t="str">
        <f t="shared" si="319"/>
        <v/>
      </c>
      <c r="X431" s="21" t="str">
        <f t="shared" si="320"/>
        <v/>
      </c>
      <c r="Y431" s="21" t="str">
        <f t="shared" si="321"/>
        <v/>
      </c>
      <c r="Z431" s="27" t="e">
        <f t="shared" si="302"/>
        <v>#VALUE!</v>
      </c>
      <c r="AA431" s="27" t="e">
        <f t="shared" si="303"/>
        <v>#VALUE!</v>
      </c>
      <c r="AB431" s="15" t="str">
        <f t="shared" si="324"/>
        <v/>
      </c>
      <c r="AC431" s="15">
        <v>24</v>
      </c>
      <c r="AE431" s="15">
        <v>424</v>
      </c>
      <c r="AF431" s="15">
        <f t="shared" si="304"/>
        <v>0</v>
      </c>
      <c r="AG431" s="15" t="str">
        <f t="shared" si="255"/>
        <v/>
      </c>
      <c r="AH431" s="15" t="str">
        <f t="shared" si="256"/>
        <v/>
      </c>
    </row>
    <row r="432" spans="12:34" x14ac:dyDescent="0.2">
      <c r="L432" s="25" t="str">
        <f t="shared" si="322"/>
        <v/>
      </c>
      <c r="M432" s="28" t="str">
        <f t="shared" si="323"/>
        <v/>
      </c>
      <c r="N432" s="15">
        <v>25</v>
      </c>
      <c r="O432" s="26" t="e">
        <f>Z432+(AA432-1)/2</f>
        <v>#VALUE!</v>
      </c>
      <c r="P432" s="21" t="str">
        <f t="shared" si="312"/>
        <v/>
      </c>
      <c r="Q432" s="21" t="str">
        <f t="shared" si="313"/>
        <v/>
      </c>
      <c r="R432" s="21" t="str">
        <f t="shared" si="314"/>
        <v/>
      </c>
      <c r="S432" s="21" t="str">
        <f t="shared" si="315"/>
        <v/>
      </c>
      <c r="T432" s="21" t="str">
        <f t="shared" si="316"/>
        <v/>
      </c>
      <c r="U432" s="21" t="str">
        <f t="shared" si="317"/>
        <v/>
      </c>
      <c r="V432" s="21" t="str">
        <f t="shared" si="318"/>
        <v/>
      </c>
      <c r="W432" s="21" t="str">
        <f t="shared" si="319"/>
        <v/>
      </c>
      <c r="X432" s="21" t="str">
        <f t="shared" si="320"/>
        <v/>
      </c>
      <c r="Y432" s="21" t="str">
        <f t="shared" si="321"/>
        <v/>
      </c>
      <c r="Z432" s="27" t="e">
        <f t="shared" si="302"/>
        <v>#VALUE!</v>
      </c>
      <c r="AA432" s="27" t="e">
        <f t="shared" si="303"/>
        <v>#VALUE!</v>
      </c>
      <c r="AB432" s="15" t="str">
        <f t="shared" si="324"/>
        <v/>
      </c>
      <c r="AC432" s="15">
        <v>25</v>
      </c>
      <c r="AE432" s="15">
        <v>425</v>
      </c>
      <c r="AF432" s="15">
        <f t="shared" si="304"/>
        <v>0</v>
      </c>
      <c r="AG432" s="15" t="str">
        <f t="shared" si="255"/>
        <v/>
      </c>
      <c r="AH432" s="15" t="str">
        <f t="shared" si="256"/>
        <v/>
      </c>
    </row>
    <row r="433" spans="12:34" x14ac:dyDescent="0.2">
      <c r="L433" s="25" t="str">
        <f t="shared" si="322"/>
        <v/>
      </c>
      <c r="M433" s="28" t="str">
        <f t="shared" si="323"/>
        <v/>
      </c>
      <c r="N433" s="15">
        <v>26</v>
      </c>
      <c r="O433" s="26" t="e">
        <f>Z433+(AA433-1)/2</f>
        <v>#VALUE!</v>
      </c>
      <c r="P433" s="21" t="str">
        <f>IF(M433="x1",O433,"")</f>
        <v/>
      </c>
      <c r="Q433" s="21" t="str">
        <f>IF(M433="x2",O433,"")</f>
        <v/>
      </c>
      <c r="R433" s="21" t="str">
        <f t="shared" ref="R433:R469" si="325">IF($M433="x3",$O433,"")</f>
        <v/>
      </c>
      <c r="S433" s="21" t="str">
        <f t="shared" ref="S433:S469" si="326">IF($M433="x4",$O433,"")</f>
        <v/>
      </c>
      <c r="T433" s="21" t="str">
        <f t="shared" ref="T433:T469" si="327">IF($M433="x5",$O433,"")</f>
        <v/>
      </c>
      <c r="U433" s="21" t="str">
        <f t="shared" ref="U433:U469" si="328">IF($M433="x6",$O433,"")</f>
        <v/>
      </c>
      <c r="V433" s="21" t="str">
        <f t="shared" ref="V433:V469" si="329">IF($M433="x7",$O433,"")</f>
        <v/>
      </c>
      <c r="W433" s="21" t="str">
        <f t="shared" ref="W433:W469" si="330">IF($M433="x8",$O433,"")</f>
        <v/>
      </c>
      <c r="X433" s="21" t="str">
        <f t="shared" ref="X433:X469" si="331">IF($M433="x9",$O433,"")</f>
        <v/>
      </c>
      <c r="Y433" s="21" t="str">
        <f t="shared" ref="Y433:Y469" si="332">IF($M433="x10",$O433,"")</f>
        <v/>
      </c>
      <c r="Z433" s="27" t="e">
        <f t="shared" si="302"/>
        <v>#VALUE!</v>
      </c>
      <c r="AA433" s="27" t="e">
        <f t="shared" si="303"/>
        <v>#VALUE!</v>
      </c>
      <c r="AB433" s="15" t="str">
        <f t="shared" si="324"/>
        <v/>
      </c>
      <c r="AC433" s="15">
        <v>26</v>
      </c>
      <c r="AE433" s="15">
        <v>426</v>
      </c>
      <c r="AF433" s="15">
        <f t="shared" si="304"/>
        <v>0</v>
      </c>
      <c r="AG433" s="15" t="str">
        <f t="shared" ref="AG433:AG496" si="333">IF(AF433&lt;2,"",AF433)</f>
        <v/>
      </c>
      <c r="AH433" s="15" t="str">
        <f t="shared" ref="AH433:AH496" si="334">IF(AG433="","",(AG433^3)-AG433)</f>
        <v/>
      </c>
    </row>
    <row r="434" spans="12:34" x14ac:dyDescent="0.2">
      <c r="L434" s="25" t="str">
        <f t="shared" si="322"/>
        <v/>
      </c>
      <c r="M434" s="28" t="str">
        <f t="shared" si="323"/>
        <v/>
      </c>
      <c r="N434" s="15">
        <v>27</v>
      </c>
      <c r="O434" s="26" t="e">
        <f>Z434+(AA434-1)/2</f>
        <v>#VALUE!</v>
      </c>
      <c r="P434" s="21" t="str">
        <f>IF(M434="x1",O434,"")</f>
        <v/>
      </c>
      <c r="Q434" s="21" t="str">
        <f>IF(M434="x2",O434,"")</f>
        <v/>
      </c>
      <c r="R434" s="21" t="str">
        <f t="shared" si="325"/>
        <v/>
      </c>
      <c r="S434" s="21" t="str">
        <f t="shared" si="326"/>
        <v/>
      </c>
      <c r="T434" s="21" t="str">
        <f t="shared" si="327"/>
        <v/>
      </c>
      <c r="U434" s="21" t="str">
        <f t="shared" si="328"/>
        <v/>
      </c>
      <c r="V434" s="21" t="str">
        <f t="shared" si="329"/>
        <v/>
      </c>
      <c r="W434" s="21" t="str">
        <f t="shared" si="330"/>
        <v/>
      </c>
      <c r="X434" s="21" t="str">
        <f t="shared" si="331"/>
        <v/>
      </c>
      <c r="Y434" s="21" t="str">
        <f t="shared" si="332"/>
        <v/>
      </c>
      <c r="Z434" s="27" t="e">
        <f t="shared" si="302"/>
        <v>#VALUE!</v>
      </c>
      <c r="AA434" s="27" t="e">
        <f t="shared" si="303"/>
        <v>#VALUE!</v>
      </c>
      <c r="AB434" s="15" t="str">
        <f t="shared" si="324"/>
        <v/>
      </c>
      <c r="AC434" s="15">
        <v>27</v>
      </c>
      <c r="AE434" s="15">
        <v>427</v>
      </c>
      <c r="AF434" s="15">
        <f t="shared" si="304"/>
        <v>0</v>
      </c>
      <c r="AG434" s="15" t="str">
        <f t="shared" si="333"/>
        <v/>
      </c>
      <c r="AH434" s="15" t="str">
        <f t="shared" si="334"/>
        <v/>
      </c>
    </row>
    <row r="435" spans="12:34" x14ac:dyDescent="0.2">
      <c r="L435" s="25" t="str">
        <f t="shared" si="322"/>
        <v/>
      </c>
      <c r="M435" s="28" t="str">
        <f t="shared" si="323"/>
        <v/>
      </c>
      <c r="N435" s="15">
        <v>28</v>
      </c>
      <c r="O435" s="26" t="e">
        <f>Z435+(AA435-1)/2</f>
        <v>#VALUE!</v>
      </c>
      <c r="P435" s="21" t="str">
        <f>IF(M435="x1",O435,"")</f>
        <v/>
      </c>
      <c r="Q435" s="21" t="str">
        <f>IF(M435="x2",O435,"")</f>
        <v/>
      </c>
      <c r="R435" s="21" t="str">
        <f t="shared" si="325"/>
        <v/>
      </c>
      <c r="S435" s="21" t="str">
        <f t="shared" si="326"/>
        <v/>
      </c>
      <c r="T435" s="21" t="str">
        <f t="shared" si="327"/>
        <v/>
      </c>
      <c r="U435" s="21" t="str">
        <f t="shared" si="328"/>
        <v/>
      </c>
      <c r="V435" s="21" t="str">
        <f t="shared" si="329"/>
        <v/>
      </c>
      <c r="W435" s="21" t="str">
        <f t="shared" si="330"/>
        <v/>
      </c>
      <c r="X435" s="21" t="str">
        <f t="shared" si="331"/>
        <v/>
      </c>
      <c r="Y435" s="21" t="str">
        <f t="shared" si="332"/>
        <v/>
      </c>
      <c r="Z435" s="27" t="e">
        <f t="shared" si="302"/>
        <v>#VALUE!</v>
      </c>
      <c r="AA435" s="27" t="e">
        <f t="shared" si="303"/>
        <v>#VALUE!</v>
      </c>
      <c r="AB435" s="15" t="str">
        <f t="shared" si="324"/>
        <v/>
      </c>
      <c r="AC435" s="15">
        <v>28</v>
      </c>
      <c r="AE435" s="15">
        <v>428</v>
      </c>
      <c r="AF435" s="15">
        <f t="shared" si="304"/>
        <v>0</v>
      </c>
      <c r="AG435" s="15" t="str">
        <f t="shared" si="333"/>
        <v/>
      </c>
      <c r="AH435" s="15" t="str">
        <f t="shared" si="334"/>
        <v/>
      </c>
    </row>
    <row r="436" spans="12:34" x14ac:dyDescent="0.2">
      <c r="L436" s="25" t="str">
        <f t="shared" si="322"/>
        <v/>
      </c>
      <c r="M436" s="28" t="str">
        <f t="shared" si="323"/>
        <v/>
      </c>
      <c r="N436" s="15">
        <v>29</v>
      </c>
      <c r="O436" s="26" t="e">
        <f>Z436+(AA436-1)/2</f>
        <v>#VALUE!</v>
      </c>
      <c r="P436" s="21" t="str">
        <f>IF(M436="x1",O436,"")</f>
        <v/>
      </c>
      <c r="Q436" s="21" t="str">
        <f>IF(M436="x2",O436,"")</f>
        <v/>
      </c>
      <c r="R436" s="21" t="str">
        <f t="shared" si="325"/>
        <v/>
      </c>
      <c r="S436" s="21" t="str">
        <f t="shared" si="326"/>
        <v/>
      </c>
      <c r="T436" s="21" t="str">
        <f t="shared" si="327"/>
        <v/>
      </c>
      <c r="U436" s="21" t="str">
        <f t="shared" si="328"/>
        <v/>
      </c>
      <c r="V436" s="21" t="str">
        <f t="shared" si="329"/>
        <v/>
      </c>
      <c r="W436" s="21" t="str">
        <f t="shared" si="330"/>
        <v/>
      </c>
      <c r="X436" s="21" t="str">
        <f t="shared" si="331"/>
        <v/>
      </c>
      <c r="Y436" s="21" t="str">
        <f t="shared" si="332"/>
        <v/>
      </c>
      <c r="Z436" s="27" t="e">
        <f t="shared" si="302"/>
        <v>#VALUE!</v>
      </c>
      <c r="AA436" s="27" t="e">
        <f t="shared" si="303"/>
        <v>#VALUE!</v>
      </c>
      <c r="AB436" s="15" t="str">
        <f t="shared" si="324"/>
        <v/>
      </c>
      <c r="AC436" s="15">
        <v>29</v>
      </c>
      <c r="AE436" s="15">
        <v>429</v>
      </c>
      <c r="AF436" s="15">
        <f t="shared" si="304"/>
        <v>0</v>
      </c>
      <c r="AG436" s="15" t="str">
        <f t="shared" si="333"/>
        <v/>
      </c>
      <c r="AH436" s="15" t="str">
        <f t="shared" si="334"/>
        <v/>
      </c>
    </row>
    <row r="437" spans="12:34" x14ac:dyDescent="0.2">
      <c r="L437" s="25" t="str">
        <f t="shared" ref="L437:L457" si="335">IF(J37&lt;&gt;0,J37,"")</f>
        <v/>
      </c>
      <c r="M437" s="28" t="str">
        <f t="shared" ref="M437:M457" si="336">IF(J37&lt;&gt;0,"x9","")</f>
        <v/>
      </c>
      <c r="N437" s="15">
        <v>30</v>
      </c>
      <c r="O437" s="26" t="e">
        <f t="shared" ref="O437:O457" si="337">Z437+(AA437-1)/2</f>
        <v>#VALUE!</v>
      </c>
      <c r="P437" s="21" t="str">
        <f t="shared" ref="P437:P457" si="338">IF(M437="x1",O437,"")</f>
        <v/>
      </c>
      <c r="Q437" s="21" t="str">
        <f t="shared" ref="Q437:Q457" si="339">IF(M437="x2",O437,"")</f>
        <v/>
      </c>
      <c r="R437" s="21" t="str">
        <f t="shared" si="325"/>
        <v/>
      </c>
      <c r="S437" s="21" t="str">
        <f t="shared" si="326"/>
        <v/>
      </c>
      <c r="T437" s="21" t="str">
        <f t="shared" si="327"/>
        <v/>
      </c>
      <c r="U437" s="21" t="str">
        <f t="shared" si="328"/>
        <v/>
      </c>
      <c r="V437" s="21" t="str">
        <f t="shared" si="329"/>
        <v/>
      </c>
      <c r="W437" s="21" t="str">
        <f t="shared" si="330"/>
        <v/>
      </c>
      <c r="X437" s="21" t="str">
        <f t="shared" si="331"/>
        <v/>
      </c>
      <c r="Y437" s="21" t="str">
        <f t="shared" si="332"/>
        <v/>
      </c>
      <c r="Z437" s="27" t="e">
        <f t="shared" si="302"/>
        <v>#VALUE!</v>
      </c>
      <c r="AA437" s="27" t="e">
        <f t="shared" si="303"/>
        <v>#VALUE!</v>
      </c>
      <c r="AB437" s="15" t="str">
        <f t="shared" ref="AB437:AB457" si="340">IF(M437=0,"",M437)</f>
        <v/>
      </c>
      <c r="AC437" s="15">
        <v>30</v>
      </c>
      <c r="AE437" s="15">
        <v>430</v>
      </c>
      <c r="AF437" s="15">
        <f t="shared" si="304"/>
        <v>0</v>
      </c>
      <c r="AG437" s="15" t="str">
        <f t="shared" si="333"/>
        <v/>
      </c>
      <c r="AH437" s="15" t="str">
        <f t="shared" si="334"/>
        <v/>
      </c>
    </row>
    <row r="438" spans="12:34" x14ac:dyDescent="0.2">
      <c r="L438" s="25" t="str">
        <f t="shared" si="335"/>
        <v/>
      </c>
      <c r="M438" s="28" t="str">
        <f t="shared" si="336"/>
        <v/>
      </c>
      <c r="N438" s="15">
        <v>31</v>
      </c>
      <c r="O438" s="26" t="e">
        <f t="shared" si="337"/>
        <v>#VALUE!</v>
      </c>
      <c r="P438" s="21" t="str">
        <f t="shared" si="338"/>
        <v/>
      </c>
      <c r="Q438" s="21" t="str">
        <f t="shared" si="339"/>
        <v/>
      </c>
      <c r="R438" s="21" t="str">
        <f t="shared" si="325"/>
        <v/>
      </c>
      <c r="S438" s="21" t="str">
        <f t="shared" si="326"/>
        <v/>
      </c>
      <c r="T438" s="21" t="str">
        <f t="shared" si="327"/>
        <v/>
      </c>
      <c r="U438" s="21" t="str">
        <f t="shared" si="328"/>
        <v/>
      </c>
      <c r="V438" s="21" t="str">
        <f t="shared" si="329"/>
        <v/>
      </c>
      <c r="W438" s="21" t="str">
        <f t="shared" si="330"/>
        <v/>
      </c>
      <c r="X438" s="21" t="str">
        <f t="shared" si="331"/>
        <v/>
      </c>
      <c r="Y438" s="21" t="str">
        <f t="shared" si="332"/>
        <v/>
      </c>
      <c r="Z438" s="27" t="e">
        <f t="shared" si="302"/>
        <v>#VALUE!</v>
      </c>
      <c r="AA438" s="27" t="e">
        <f t="shared" si="303"/>
        <v>#VALUE!</v>
      </c>
      <c r="AB438" s="15" t="str">
        <f t="shared" si="340"/>
        <v/>
      </c>
      <c r="AC438" s="15">
        <v>31</v>
      </c>
      <c r="AE438" s="15">
        <v>431</v>
      </c>
      <c r="AF438" s="15">
        <f t="shared" si="304"/>
        <v>0</v>
      </c>
      <c r="AG438" s="15" t="str">
        <f t="shared" si="333"/>
        <v/>
      </c>
      <c r="AH438" s="15" t="str">
        <f t="shared" si="334"/>
        <v/>
      </c>
    </row>
    <row r="439" spans="12:34" x14ac:dyDescent="0.2">
      <c r="L439" s="25" t="str">
        <f t="shared" si="335"/>
        <v/>
      </c>
      <c r="M439" s="28" t="str">
        <f t="shared" si="336"/>
        <v/>
      </c>
      <c r="N439" s="15">
        <v>32</v>
      </c>
      <c r="O439" s="26" t="e">
        <f t="shared" si="337"/>
        <v>#VALUE!</v>
      </c>
      <c r="P439" s="21" t="str">
        <f t="shared" si="338"/>
        <v/>
      </c>
      <c r="Q439" s="21" t="str">
        <f t="shared" si="339"/>
        <v/>
      </c>
      <c r="R439" s="21" t="str">
        <f t="shared" si="325"/>
        <v/>
      </c>
      <c r="S439" s="21" t="str">
        <f t="shared" si="326"/>
        <v/>
      </c>
      <c r="T439" s="21" t="str">
        <f t="shared" si="327"/>
        <v/>
      </c>
      <c r="U439" s="21" t="str">
        <f t="shared" si="328"/>
        <v/>
      </c>
      <c r="V439" s="21" t="str">
        <f t="shared" si="329"/>
        <v/>
      </c>
      <c r="W439" s="21" t="str">
        <f t="shared" si="330"/>
        <v/>
      </c>
      <c r="X439" s="21" t="str">
        <f t="shared" si="331"/>
        <v/>
      </c>
      <c r="Y439" s="21" t="str">
        <f t="shared" si="332"/>
        <v/>
      </c>
      <c r="Z439" s="27" t="e">
        <f t="shared" si="302"/>
        <v>#VALUE!</v>
      </c>
      <c r="AA439" s="27" t="e">
        <f t="shared" si="303"/>
        <v>#VALUE!</v>
      </c>
      <c r="AB439" s="15" t="str">
        <f t="shared" si="340"/>
        <v/>
      </c>
      <c r="AC439" s="15">
        <v>32</v>
      </c>
      <c r="AE439" s="15">
        <v>432</v>
      </c>
      <c r="AF439" s="15">
        <f t="shared" si="304"/>
        <v>0</v>
      </c>
      <c r="AG439" s="15" t="str">
        <f t="shared" si="333"/>
        <v/>
      </c>
      <c r="AH439" s="15" t="str">
        <f t="shared" si="334"/>
        <v/>
      </c>
    </row>
    <row r="440" spans="12:34" x14ac:dyDescent="0.2">
      <c r="L440" s="25" t="str">
        <f t="shared" si="335"/>
        <v/>
      </c>
      <c r="M440" s="28" t="str">
        <f t="shared" si="336"/>
        <v/>
      </c>
      <c r="N440" s="15">
        <v>33</v>
      </c>
      <c r="O440" s="26" t="e">
        <f t="shared" si="337"/>
        <v>#VALUE!</v>
      </c>
      <c r="P440" s="21" t="str">
        <f t="shared" si="338"/>
        <v/>
      </c>
      <c r="Q440" s="21" t="str">
        <f t="shared" si="339"/>
        <v/>
      </c>
      <c r="R440" s="21" t="str">
        <f t="shared" si="325"/>
        <v/>
      </c>
      <c r="S440" s="21" t="str">
        <f t="shared" si="326"/>
        <v/>
      </c>
      <c r="T440" s="21" t="str">
        <f t="shared" si="327"/>
        <v/>
      </c>
      <c r="U440" s="21" t="str">
        <f t="shared" si="328"/>
        <v/>
      </c>
      <c r="V440" s="21" t="str">
        <f t="shared" si="329"/>
        <v/>
      </c>
      <c r="W440" s="21" t="str">
        <f t="shared" si="330"/>
        <v/>
      </c>
      <c r="X440" s="21" t="str">
        <f t="shared" si="331"/>
        <v/>
      </c>
      <c r="Y440" s="21" t="str">
        <f t="shared" si="332"/>
        <v/>
      </c>
      <c r="Z440" s="27" t="e">
        <f t="shared" si="302"/>
        <v>#VALUE!</v>
      </c>
      <c r="AA440" s="27" t="e">
        <f t="shared" si="303"/>
        <v>#VALUE!</v>
      </c>
      <c r="AB440" s="15" t="str">
        <f t="shared" si="340"/>
        <v/>
      </c>
      <c r="AC440" s="15">
        <v>33</v>
      </c>
      <c r="AE440" s="15">
        <v>433</v>
      </c>
      <c r="AF440" s="15">
        <f t="shared" si="304"/>
        <v>0</v>
      </c>
      <c r="AG440" s="15" t="str">
        <f t="shared" si="333"/>
        <v/>
      </c>
      <c r="AH440" s="15" t="str">
        <f t="shared" si="334"/>
        <v/>
      </c>
    </row>
    <row r="441" spans="12:34" x14ac:dyDescent="0.2">
      <c r="L441" s="25" t="str">
        <f t="shared" si="335"/>
        <v/>
      </c>
      <c r="M441" s="28" t="str">
        <f t="shared" si="336"/>
        <v/>
      </c>
      <c r="N441" s="15">
        <v>34</v>
      </c>
      <c r="O441" s="26" t="e">
        <f t="shared" si="337"/>
        <v>#VALUE!</v>
      </c>
      <c r="P441" s="21" t="str">
        <f t="shared" si="338"/>
        <v/>
      </c>
      <c r="Q441" s="21" t="str">
        <f t="shared" si="339"/>
        <v/>
      </c>
      <c r="R441" s="21" t="str">
        <f t="shared" si="325"/>
        <v/>
      </c>
      <c r="S441" s="21" t="str">
        <f t="shared" si="326"/>
        <v/>
      </c>
      <c r="T441" s="21" t="str">
        <f t="shared" si="327"/>
        <v/>
      </c>
      <c r="U441" s="21" t="str">
        <f t="shared" si="328"/>
        <v/>
      </c>
      <c r="V441" s="21" t="str">
        <f t="shared" si="329"/>
        <v/>
      </c>
      <c r="W441" s="21" t="str">
        <f t="shared" si="330"/>
        <v/>
      </c>
      <c r="X441" s="21" t="str">
        <f t="shared" si="331"/>
        <v/>
      </c>
      <c r="Y441" s="21" t="str">
        <f t="shared" si="332"/>
        <v/>
      </c>
      <c r="Z441" s="27" t="e">
        <f t="shared" si="302"/>
        <v>#VALUE!</v>
      </c>
      <c r="AA441" s="27" t="e">
        <f t="shared" si="303"/>
        <v>#VALUE!</v>
      </c>
      <c r="AB441" s="15" t="str">
        <f t="shared" si="340"/>
        <v/>
      </c>
      <c r="AC441" s="15">
        <v>34</v>
      </c>
      <c r="AE441" s="15">
        <v>434</v>
      </c>
      <c r="AF441" s="15">
        <f t="shared" si="304"/>
        <v>0</v>
      </c>
      <c r="AG441" s="15" t="str">
        <f t="shared" si="333"/>
        <v/>
      </c>
      <c r="AH441" s="15" t="str">
        <f t="shared" si="334"/>
        <v/>
      </c>
    </row>
    <row r="442" spans="12:34" x14ac:dyDescent="0.2">
      <c r="L442" s="25" t="str">
        <f t="shared" si="335"/>
        <v/>
      </c>
      <c r="M442" s="28" t="str">
        <f t="shared" si="336"/>
        <v/>
      </c>
      <c r="N442" s="15">
        <v>35</v>
      </c>
      <c r="O442" s="26" t="e">
        <f t="shared" si="337"/>
        <v>#VALUE!</v>
      </c>
      <c r="P442" s="21" t="str">
        <f t="shared" si="338"/>
        <v/>
      </c>
      <c r="Q442" s="21" t="str">
        <f t="shared" si="339"/>
        <v/>
      </c>
      <c r="R442" s="21" t="str">
        <f t="shared" si="325"/>
        <v/>
      </c>
      <c r="S442" s="21" t="str">
        <f t="shared" si="326"/>
        <v/>
      </c>
      <c r="T442" s="21" t="str">
        <f t="shared" si="327"/>
        <v/>
      </c>
      <c r="U442" s="21" t="str">
        <f t="shared" si="328"/>
        <v/>
      </c>
      <c r="V442" s="21" t="str">
        <f t="shared" si="329"/>
        <v/>
      </c>
      <c r="W442" s="21" t="str">
        <f t="shared" si="330"/>
        <v/>
      </c>
      <c r="X442" s="21" t="str">
        <f t="shared" si="331"/>
        <v/>
      </c>
      <c r="Y442" s="21" t="str">
        <f t="shared" si="332"/>
        <v/>
      </c>
      <c r="Z442" s="27" t="e">
        <f t="shared" si="302"/>
        <v>#VALUE!</v>
      </c>
      <c r="AA442" s="27" t="e">
        <f t="shared" si="303"/>
        <v>#VALUE!</v>
      </c>
      <c r="AB442" s="15" t="str">
        <f t="shared" si="340"/>
        <v/>
      </c>
      <c r="AC442" s="15">
        <v>35</v>
      </c>
      <c r="AE442" s="15">
        <v>435</v>
      </c>
      <c r="AF442" s="15">
        <f t="shared" si="304"/>
        <v>0</v>
      </c>
      <c r="AG442" s="15" t="str">
        <f t="shared" si="333"/>
        <v/>
      </c>
      <c r="AH442" s="15" t="str">
        <f t="shared" si="334"/>
        <v/>
      </c>
    </row>
    <row r="443" spans="12:34" x14ac:dyDescent="0.2">
      <c r="L443" s="25" t="str">
        <f t="shared" si="335"/>
        <v/>
      </c>
      <c r="M443" s="28" t="str">
        <f t="shared" si="336"/>
        <v/>
      </c>
      <c r="N443" s="15">
        <v>36</v>
      </c>
      <c r="O443" s="26" t="e">
        <f t="shared" si="337"/>
        <v>#VALUE!</v>
      </c>
      <c r="P443" s="21" t="str">
        <f t="shared" si="338"/>
        <v/>
      </c>
      <c r="Q443" s="21" t="str">
        <f t="shared" si="339"/>
        <v/>
      </c>
      <c r="R443" s="21" t="str">
        <f t="shared" si="325"/>
        <v/>
      </c>
      <c r="S443" s="21" t="str">
        <f t="shared" si="326"/>
        <v/>
      </c>
      <c r="T443" s="21" t="str">
        <f t="shared" si="327"/>
        <v/>
      </c>
      <c r="U443" s="21" t="str">
        <f t="shared" si="328"/>
        <v/>
      </c>
      <c r="V443" s="21" t="str">
        <f t="shared" si="329"/>
        <v/>
      </c>
      <c r="W443" s="21" t="str">
        <f t="shared" si="330"/>
        <v/>
      </c>
      <c r="X443" s="21" t="str">
        <f t="shared" si="331"/>
        <v/>
      </c>
      <c r="Y443" s="21" t="str">
        <f t="shared" si="332"/>
        <v/>
      </c>
      <c r="Z443" s="27" t="e">
        <f t="shared" si="302"/>
        <v>#VALUE!</v>
      </c>
      <c r="AA443" s="27" t="e">
        <f t="shared" si="303"/>
        <v>#VALUE!</v>
      </c>
      <c r="AB443" s="15" t="str">
        <f t="shared" si="340"/>
        <v/>
      </c>
      <c r="AC443" s="15">
        <v>36</v>
      </c>
      <c r="AE443" s="15">
        <v>436</v>
      </c>
      <c r="AF443" s="15">
        <f t="shared" si="304"/>
        <v>0</v>
      </c>
      <c r="AG443" s="15" t="str">
        <f t="shared" si="333"/>
        <v/>
      </c>
      <c r="AH443" s="15" t="str">
        <f t="shared" si="334"/>
        <v/>
      </c>
    </row>
    <row r="444" spans="12:34" x14ac:dyDescent="0.2">
      <c r="L444" s="25" t="str">
        <f t="shared" si="335"/>
        <v/>
      </c>
      <c r="M444" s="28" t="str">
        <f t="shared" si="336"/>
        <v/>
      </c>
      <c r="N444" s="15">
        <v>37</v>
      </c>
      <c r="O444" s="26" t="e">
        <f t="shared" si="337"/>
        <v>#VALUE!</v>
      </c>
      <c r="P444" s="21" t="str">
        <f t="shared" si="338"/>
        <v/>
      </c>
      <c r="Q444" s="21" t="str">
        <f t="shared" si="339"/>
        <v/>
      </c>
      <c r="R444" s="21" t="str">
        <f t="shared" si="325"/>
        <v/>
      </c>
      <c r="S444" s="21" t="str">
        <f t="shared" si="326"/>
        <v/>
      </c>
      <c r="T444" s="21" t="str">
        <f t="shared" si="327"/>
        <v/>
      </c>
      <c r="U444" s="21" t="str">
        <f t="shared" si="328"/>
        <v/>
      </c>
      <c r="V444" s="21" t="str">
        <f t="shared" si="329"/>
        <v/>
      </c>
      <c r="W444" s="21" t="str">
        <f t="shared" si="330"/>
        <v/>
      </c>
      <c r="X444" s="21" t="str">
        <f t="shared" si="331"/>
        <v/>
      </c>
      <c r="Y444" s="21" t="str">
        <f t="shared" si="332"/>
        <v/>
      </c>
      <c r="Z444" s="27" t="e">
        <f t="shared" si="302"/>
        <v>#VALUE!</v>
      </c>
      <c r="AA444" s="27" t="e">
        <f t="shared" si="303"/>
        <v>#VALUE!</v>
      </c>
      <c r="AB444" s="15" t="str">
        <f t="shared" si="340"/>
        <v/>
      </c>
      <c r="AC444" s="15">
        <v>37</v>
      </c>
      <c r="AE444" s="15">
        <v>437</v>
      </c>
      <c r="AF444" s="15">
        <f t="shared" si="304"/>
        <v>0</v>
      </c>
      <c r="AG444" s="15" t="str">
        <f t="shared" si="333"/>
        <v/>
      </c>
      <c r="AH444" s="15" t="str">
        <f t="shared" si="334"/>
        <v/>
      </c>
    </row>
    <row r="445" spans="12:34" x14ac:dyDescent="0.2">
      <c r="L445" s="25" t="str">
        <f t="shared" si="335"/>
        <v/>
      </c>
      <c r="M445" s="28" t="str">
        <f t="shared" si="336"/>
        <v/>
      </c>
      <c r="N445" s="15">
        <v>38</v>
      </c>
      <c r="O445" s="26" t="e">
        <f t="shared" si="337"/>
        <v>#VALUE!</v>
      </c>
      <c r="P445" s="21" t="str">
        <f t="shared" si="338"/>
        <v/>
      </c>
      <c r="Q445" s="21" t="str">
        <f t="shared" si="339"/>
        <v/>
      </c>
      <c r="R445" s="21" t="str">
        <f t="shared" si="325"/>
        <v/>
      </c>
      <c r="S445" s="21" t="str">
        <f t="shared" si="326"/>
        <v/>
      </c>
      <c r="T445" s="21" t="str">
        <f t="shared" si="327"/>
        <v/>
      </c>
      <c r="U445" s="21" t="str">
        <f t="shared" si="328"/>
        <v/>
      </c>
      <c r="V445" s="21" t="str">
        <f t="shared" si="329"/>
        <v/>
      </c>
      <c r="W445" s="21" t="str">
        <f t="shared" si="330"/>
        <v/>
      </c>
      <c r="X445" s="21" t="str">
        <f t="shared" si="331"/>
        <v/>
      </c>
      <c r="Y445" s="21" t="str">
        <f t="shared" si="332"/>
        <v/>
      </c>
      <c r="Z445" s="27" t="e">
        <f t="shared" si="302"/>
        <v>#VALUE!</v>
      </c>
      <c r="AA445" s="27" t="e">
        <f t="shared" si="303"/>
        <v>#VALUE!</v>
      </c>
      <c r="AB445" s="15" t="str">
        <f t="shared" si="340"/>
        <v/>
      </c>
      <c r="AC445" s="15">
        <v>38</v>
      </c>
      <c r="AE445" s="15">
        <v>438</v>
      </c>
      <c r="AF445" s="15">
        <f t="shared" si="304"/>
        <v>0</v>
      </c>
      <c r="AG445" s="15" t="str">
        <f t="shared" si="333"/>
        <v/>
      </c>
      <c r="AH445" s="15" t="str">
        <f t="shared" si="334"/>
        <v/>
      </c>
    </row>
    <row r="446" spans="12:34" x14ac:dyDescent="0.2">
      <c r="L446" s="25" t="str">
        <f t="shared" si="335"/>
        <v/>
      </c>
      <c r="M446" s="28" t="str">
        <f t="shared" si="336"/>
        <v/>
      </c>
      <c r="N446" s="15">
        <v>39</v>
      </c>
      <c r="O446" s="26" t="e">
        <f t="shared" si="337"/>
        <v>#VALUE!</v>
      </c>
      <c r="P446" s="21" t="str">
        <f t="shared" si="338"/>
        <v/>
      </c>
      <c r="Q446" s="21" t="str">
        <f t="shared" si="339"/>
        <v/>
      </c>
      <c r="R446" s="21" t="str">
        <f t="shared" si="325"/>
        <v/>
      </c>
      <c r="S446" s="21" t="str">
        <f t="shared" si="326"/>
        <v/>
      </c>
      <c r="T446" s="21" t="str">
        <f t="shared" si="327"/>
        <v/>
      </c>
      <c r="U446" s="21" t="str">
        <f t="shared" si="328"/>
        <v/>
      </c>
      <c r="V446" s="21" t="str">
        <f t="shared" si="329"/>
        <v/>
      </c>
      <c r="W446" s="21" t="str">
        <f t="shared" si="330"/>
        <v/>
      </c>
      <c r="X446" s="21" t="str">
        <f t="shared" si="331"/>
        <v/>
      </c>
      <c r="Y446" s="21" t="str">
        <f t="shared" si="332"/>
        <v/>
      </c>
      <c r="Z446" s="27" t="e">
        <f t="shared" si="302"/>
        <v>#VALUE!</v>
      </c>
      <c r="AA446" s="27" t="e">
        <f t="shared" si="303"/>
        <v>#VALUE!</v>
      </c>
      <c r="AB446" s="15" t="str">
        <f t="shared" si="340"/>
        <v/>
      </c>
      <c r="AC446" s="15">
        <v>39</v>
      </c>
      <c r="AE446" s="15">
        <v>439</v>
      </c>
      <c r="AF446" s="15">
        <f t="shared" si="304"/>
        <v>0</v>
      </c>
      <c r="AG446" s="15" t="str">
        <f t="shared" si="333"/>
        <v/>
      </c>
      <c r="AH446" s="15" t="str">
        <f t="shared" si="334"/>
        <v/>
      </c>
    </row>
    <row r="447" spans="12:34" x14ac:dyDescent="0.2">
      <c r="L447" s="25" t="str">
        <f t="shared" si="335"/>
        <v/>
      </c>
      <c r="M447" s="28" t="str">
        <f t="shared" si="336"/>
        <v/>
      </c>
      <c r="N447" s="15">
        <v>40</v>
      </c>
      <c r="O447" s="26" t="e">
        <f t="shared" si="337"/>
        <v>#VALUE!</v>
      </c>
      <c r="P447" s="21" t="str">
        <f t="shared" si="338"/>
        <v/>
      </c>
      <c r="Q447" s="21" t="str">
        <f t="shared" si="339"/>
        <v/>
      </c>
      <c r="R447" s="21" t="str">
        <f t="shared" si="325"/>
        <v/>
      </c>
      <c r="S447" s="21" t="str">
        <f t="shared" si="326"/>
        <v/>
      </c>
      <c r="T447" s="21" t="str">
        <f t="shared" si="327"/>
        <v/>
      </c>
      <c r="U447" s="21" t="str">
        <f t="shared" si="328"/>
        <v/>
      </c>
      <c r="V447" s="21" t="str">
        <f t="shared" si="329"/>
        <v/>
      </c>
      <c r="W447" s="21" t="str">
        <f t="shared" si="330"/>
        <v/>
      </c>
      <c r="X447" s="21" t="str">
        <f t="shared" si="331"/>
        <v/>
      </c>
      <c r="Y447" s="21" t="str">
        <f t="shared" si="332"/>
        <v/>
      </c>
      <c r="Z447" s="27" t="e">
        <f t="shared" si="302"/>
        <v>#VALUE!</v>
      </c>
      <c r="AA447" s="27" t="e">
        <f t="shared" si="303"/>
        <v>#VALUE!</v>
      </c>
      <c r="AB447" s="15" t="str">
        <f t="shared" si="340"/>
        <v/>
      </c>
      <c r="AC447" s="15">
        <v>40</v>
      </c>
      <c r="AE447" s="15">
        <v>440</v>
      </c>
      <c r="AF447" s="15">
        <f t="shared" si="304"/>
        <v>0</v>
      </c>
      <c r="AG447" s="15" t="str">
        <f t="shared" si="333"/>
        <v/>
      </c>
      <c r="AH447" s="15" t="str">
        <f t="shared" si="334"/>
        <v/>
      </c>
    </row>
    <row r="448" spans="12:34" x14ac:dyDescent="0.2">
      <c r="L448" s="25" t="str">
        <f t="shared" si="335"/>
        <v/>
      </c>
      <c r="M448" s="28" t="str">
        <f t="shared" si="336"/>
        <v/>
      </c>
      <c r="N448" s="15">
        <v>41</v>
      </c>
      <c r="O448" s="26" t="e">
        <f t="shared" si="337"/>
        <v>#VALUE!</v>
      </c>
      <c r="P448" s="21" t="str">
        <f t="shared" si="338"/>
        <v/>
      </c>
      <c r="Q448" s="21" t="str">
        <f t="shared" si="339"/>
        <v/>
      </c>
      <c r="R448" s="21" t="str">
        <f t="shared" si="325"/>
        <v/>
      </c>
      <c r="S448" s="21" t="str">
        <f t="shared" si="326"/>
        <v/>
      </c>
      <c r="T448" s="21" t="str">
        <f t="shared" si="327"/>
        <v/>
      </c>
      <c r="U448" s="21" t="str">
        <f t="shared" si="328"/>
        <v/>
      </c>
      <c r="V448" s="21" t="str">
        <f t="shared" si="329"/>
        <v/>
      </c>
      <c r="W448" s="21" t="str">
        <f t="shared" si="330"/>
        <v/>
      </c>
      <c r="X448" s="21" t="str">
        <f t="shared" si="331"/>
        <v/>
      </c>
      <c r="Y448" s="21" t="str">
        <f t="shared" si="332"/>
        <v/>
      </c>
      <c r="Z448" s="27" t="e">
        <f t="shared" si="302"/>
        <v>#VALUE!</v>
      </c>
      <c r="AA448" s="27" t="e">
        <f t="shared" si="303"/>
        <v>#VALUE!</v>
      </c>
      <c r="AB448" s="15" t="str">
        <f t="shared" si="340"/>
        <v/>
      </c>
      <c r="AC448" s="15">
        <v>41</v>
      </c>
      <c r="AE448" s="15">
        <v>441</v>
      </c>
      <c r="AF448" s="15">
        <f t="shared" si="304"/>
        <v>0</v>
      </c>
      <c r="AG448" s="15" t="str">
        <f t="shared" si="333"/>
        <v/>
      </c>
      <c r="AH448" s="15" t="str">
        <f t="shared" si="334"/>
        <v/>
      </c>
    </row>
    <row r="449" spans="12:34" x14ac:dyDescent="0.2">
      <c r="L449" s="25" t="str">
        <f t="shared" si="335"/>
        <v/>
      </c>
      <c r="M449" s="28" t="str">
        <f t="shared" si="336"/>
        <v/>
      </c>
      <c r="N449" s="15">
        <v>42</v>
      </c>
      <c r="O449" s="26" t="e">
        <f t="shared" si="337"/>
        <v>#VALUE!</v>
      </c>
      <c r="P449" s="21" t="str">
        <f t="shared" si="338"/>
        <v/>
      </c>
      <c r="Q449" s="21" t="str">
        <f t="shared" si="339"/>
        <v/>
      </c>
      <c r="R449" s="21" t="str">
        <f t="shared" si="325"/>
        <v/>
      </c>
      <c r="S449" s="21" t="str">
        <f t="shared" si="326"/>
        <v/>
      </c>
      <c r="T449" s="21" t="str">
        <f t="shared" si="327"/>
        <v/>
      </c>
      <c r="U449" s="21" t="str">
        <f t="shared" si="328"/>
        <v/>
      </c>
      <c r="V449" s="21" t="str">
        <f t="shared" si="329"/>
        <v/>
      </c>
      <c r="W449" s="21" t="str">
        <f t="shared" si="330"/>
        <v/>
      </c>
      <c r="X449" s="21" t="str">
        <f t="shared" si="331"/>
        <v/>
      </c>
      <c r="Y449" s="21" t="str">
        <f t="shared" si="332"/>
        <v/>
      </c>
      <c r="Z449" s="27" t="e">
        <f t="shared" si="302"/>
        <v>#VALUE!</v>
      </c>
      <c r="AA449" s="27" t="e">
        <f t="shared" si="303"/>
        <v>#VALUE!</v>
      </c>
      <c r="AB449" s="15" t="str">
        <f t="shared" si="340"/>
        <v/>
      </c>
      <c r="AC449" s="15">
        <v>42</v>
      </c>
      <c r="AE449" s="15">
        <v>442</v>
      </c>
      <c r="AF449" s="15">
        <f t="shared" si="304"/>
        <v>0</v>
      </c>
      <c r="AG449" s="15" t="str">
        <f t="shared" si="333"/>
        <v/>
      </c>
      <c r="AH449" s="15" t="str">
        <f t="shared" si="334"/>
        <v/>
      </c>
    </row>
    <row r="450" spans="12:34" x14ac:dyDescent="0.2">
      <c r="L450" s="25" t="str">
        <f t="shared" si="335"/>
        <v/>
      </c>
      <c r="M450" s="28" t="str">
        <f t="shared" si="336"/>
        <v/>
      </c>
      <c r="N450" s="15">
        <v>43</v>
      </c>
      <c r="O450" s="26" t="e">
        <f t="shared" si="337"/>
        <v>#VALUE!</v>
      </c>
      <c r="P450" s="21" t="str">
        <f t="shared" si="338"/>
        <v/>
      </c>
      <c r="Q450" s="21" t="str">
        <f t="shared" si="339"/>
        <v/>
      </c>
      <c r="R450" s="21" t="str">
        <f t="shared" si="325"/>
        <v/>
      </c>
      <c r="S450" s="21" t="str">
        <f t="shared" si="326"/>
        <v/>
      </c>
      <c r="T450" s="21" t="str">
        <f t="shared" si="327"/>
        <v/>
      </c>
      <c r="U450" s="21" t="str">
        <f t="shared" si="328"/>
        <v/>
      </c>
      <c r="V450" s="21" t="str">
        <f t="shared" si="329"/>
        <v/>
      </c>
      <c r="W450" s="21" t="str">
        <f t="shared" si="330"/>
        <v/>
      </c>
      <c r="X450" s="21" t="str">
        <f t="shared" si="331"/>
        <v/>
      </c>
      <c r="Y450" s="21" t="str">
        <f t="shared" si="332"/>
        <v/>
      </c>
      <c r="Z450" s="27" t="e">
        <f t="shared" si="302"/>
        <v>#VALUE!</v>
      </c>
      <c r="AA450" s="27" t="e">
        <f t="shared" si="303"/>
        <v>#VALUE!</v>
      </c>
      <c r="AB450" s="15" t="str">
        <f t="shared" si="340"/>
        <v/>
      </c>
      <c r="AC450" s="15">
        <v>43</v>
      </c>
      <c r="AE450" s="15">
        <v>443</v>
      </c>
      <c r="AF450" s="15">
        <f t="shared" si="304"/>
        <v>0</v>
      </c>
      <c r="AG450" s="15" t="str">
        <f t="shared" si="333"/>
        <v/>
      </c>
      <c r="AH450" s="15" t="str">
        <f t="shared" si="334"/>
        <v/>
      </c>
    </row>
    <row r="451" spans="12:34" x14ac:dyDescent="0.2">
      <c r="L451" s="25" t="str">
        <f t="shared" si="335"/>
        <v/>
      </c>
      <c r="M451" s="28" t="str">
        <f t="shared" si="336"/>
        <v/>
      </c>
      <c r="N451" s="15">
        <v>44</v>
      </c>
      <c r="O451" s="26" t="e">
        <f t="shared" si="337"/>
        <v>#VALUE!</v>
      </c>
      <c r="P451" s="21" t="str">
        <f t="shared" si="338"/>
        <v/>
      </c>
      <c r="Q451" s="21" t="str">
        <f t="shared" si="339"/>
        <v/>
      </c>
      <c r="R451" s="21" t="str">
        <f t="shared" si="325"/>
        <v/>
      </c>
      <c r="S451" s="21" t="str">
        <f t="shared" si="326"/>
        <v/>
      </c>
      <c r="T451" s="21" t="str">
        <f t="shared" si="327"/>
        <v/>
      </c>
      <c r="U451" s="21" t="str">
        <f t="shared" si="328"/>
        <v/>
      </c>
      <c r="V451" s="21" t="str">
        <f t="shared" si="329"/>
        <v/>
      </c>
      <c r="W451" s="21" t="str">
        <f t="shared" si="330"/>
        <v/>
      </c>
      <c r="X451" s="21" t="str">
        <f t="shared" si="331"/>
        <v/>
      </c>
      <c r="Y451" s="21" t="str">
        <f t="shared" si="332"/>
        <v/>
      </c>
      <c r="Z451" s="27" t="e">
        <f t="shared" si="302"/>
        <v>#VALUE!</v>
      </c>
      <c r="AA451" s="27" t="e">
        <f t="shared" si="303"/>
        <v>#VALUE!</v>
      </c>
      <c r="AB451" s="15" t="str">
        <f t="shared" si="340"/>
        <v/>
      </c>
      <c r="AC451" s="15">
        <v>44</v>
      </c>
      <c r="AE451" s="15">
        <v>444</v>
      </c>
      <c r="AF451" s="15">
        <f t="shared" si="304"/>
        <v>0</v>
      </c>
      <c r="AG451" s="15" t="str">
        <f t="shared" si="333"/>
        <v/>
      </c>
      <c r="AH451" s="15" t="str">
        <f t="shared" si="334"/>
        <v/>
      </c>
    </row>
    <row r="452" spans="12:34" x14ac:dyDescent="0.2">
      <c r="L452" s="25" t="str">
        <f t="shared" si="335"/>
        <v/>
      </c>
      <c r="M452" s="28" t="str">
        <f t="shared" si="336"/>
        <v/>
      </c>
      <c r="N452" s="15">
        <v>45</v>
      </c>
      <c r="O452" s="26" t="e">
        <f t="shared" si="337"/>
        <v>#VALUE!</v>
      </c>
      <c r="P452" s="21" t="str">
        <f t="shared" si="338"/>
        <v/>
      </c>
      <c r="Q452" s="21" t="str">
        <f t="shared" si="339"/>
        <v/>
      </c>
      <c r="R452" s="21" t="str">
        <f t="shared" si="325"/>
        <v/>
      </c>
      <c r="S452" s="21" t="str">
        <f t="shared" si="326"/>
        <v/>
      </c>
      <c r="T452" s="21" t="str">
        <f t="shared" si="327"/>
        <v/>
      </c>
      <c r="U452" s="21" t="str">
        <f t="shared" si="328"/>
        <v/>
      </c>
      <c r="V452" s="21" t="str">
        <f t="shared" si="329"/>
        <v/>
      </c>
      <c r="W452" s="21" t="str">
        <f t="shared" si="330"/>
        <v/>
      </c>
      <c r="X452" s="21" t="str">
        <f t="shared" si="331"/>
        <v/>
      </c>
      <c r="Y452" s="21" t="str">
        <f t="shared" si="332"/>
        <v/>
      </c>
      <c r="Z452" s="27" t="e">
        <f t="shared" si="302"/>
        <v>#VALUE!</v>
      </c>
      <c r="AA452" s="27" t="e">
        <f t="shared" si="303"/>
        <v>#VALUE!</v>
      </c>
      <c r="AB452" s="15" t="str">
        <f t="shared" si="340"/>
        <v/>
      </c>
      <c r="AC452" s="15">
        <v>45</v>
      </c>
      <c r="AE452" s="15">
        <v>445</v>
      </c>
      <c r="AF452" s="15">
        <f t="shared" si="304"/>
        <v>0</v>
      </c>
      <c r="AG452" s="15" t="str">
        <f t="shared" si="333"/>
        <v/>
      </c>
      <c r="AH452" s="15" t="str">
        <f t="shared" si="334"/>
        <v/>
      </c>
    </row>
    <row r="453" spans="12:34" x14ac:dyDescent="0.2">
      <c r="L453" s="25" t="str">
        <f t="shared" si="335"/>
        <v/>
      </c>
      <c r="M453" s="28" t="str">
        <f t="shared" si="336"/>
        <v/>
      </c>
      <c r="N453" s="15">
        <v>46</v>
      </c>
      <c r="O453" s="26" t="e">
        <f t="shared" si="337"/>
        <v>#VALUE!</v>
      </c>
      <c r="P453" s="21" t="str">
        <f t="shared" si="338"/>
        <v/>
      </c>
      <c r="Q453" s="21" t="str">
        <f t="shared" si="339"/>
        <v/>
      </c>
      <c r="R453" s="21" t="str">
        <f t="shared" si="325"/>
        <v/>
      </c>
      <c r="S453" s="21" t="str">
        <f t="shared" si="326"/>
        <v/>
      </c>
      <c r="T453" s="21" t="str">
        <f t="shared" si="327"/>
        <v/>
      </c>
      <c r="U453" s="21" t="str">
        <f t="shared" si="328"/>
        <v/>
      </c>
      <c r="V453" s="21" t="str">
        <f t="shared" si="329"/>
        <v/>
      </c>
      <c r="W453" s="21" t="str">
        <f t="shared" si="330"/>
        <v/>
      </c>
      <c r="X453" s="21" t="str">
        <f t="shared" si="331"/>
        <v/>
      </c>
      <c r="Y453" s="21" t="str">
        <f t="shared" si="332"/>
        <v/>
      </c>
      <c r="Z453" s="27" t="e">
        <f t="shared" si="302"/>
        <v>#VALUE!</v>
      </c>
      <c r="AA453" s="27" t="e">
        <f t="shared" si="303"/>
        <v>#VALUE!</v>
      </c>
      <c r="AB453" s="15" t="str">
        <f t="shared" si="340"/>
        <v/>
      </c>
      <c r="AC453" s="15">
        <v>46</v>
      </c>
      <c r="AE453" s="15">
        <v>446</v>
      </c>
      <c r="AF453" s="15">
        <f t="shared" si="304"/>
        <v>0</v>
      </c>
      <c r="AG453" s="15" t="str">
        <f t="shared" si="333"/>
        <v/>
      </c>
      <c r="AH453" s="15" t="str">
        <f t="shared" si="334"/>
        <v/>
      </c>
    </row>
    <row r="454" spans="12:34" x14ac:dyDescent="0.2">
      <c r="L454" s="25" t="str">
        <f t="shared" si="335"/>
        <v/>
      </c>
      <c r="M454" s="28" t="str">
        <f t="shared" si="336"/>
        <v/>
      </c>
      <c r="N454" s="15">
        <v>47</v>
      </c>
      <c r="O454" s="26" t="e">
        <f t="shared" si="337"/>
        <v>#VALUE!</v>
      </c>
      <c r="P454" s="21" t="str">
        <f t="shared" si="338"/>
        <v/>
      </c>
      <c r="Q454" s="21" t="str">
        <f t="shared" si="339"/>
        <v/>
      </c>
      <c r="R454" s="21" t="str">
        <f t="shared" si="325"/>
        <v/>
      </c>
      <c r="S454" s="21" t="str">
        <f t="shared" si="326"/>
        <v/>
      </c>
      <c r="T454" s="21" t="str">
        <f t="shared" si="327"/>
        <v/>
      </c>
      <c r="U454" s="21" t="str">
        <f t="shared" si="328"/>
        <v/>
      </c>
      <c r="V454" s="21" t="str">
        <f t="shared" si="329"/>
        <v/>
      </c>
      <c r="W454" s="21" t="str">
        <f t="shared" si="330"/>
        <v/>
      </c>
      <c r="X454" s="21" t="str">
        <f t="shared" si="331"/>
        <v/>
      </c>
      <c r="Y454" s="21" t="str">
        <f t="shared" si="332"/>
        <v/>
      </c>
      <c r="Z454" s="27" t="e">
        <f t="shared" si="302"/>
        <v>#VALUE!</v>
      </c>
      <c r="AA454" s="27" t="e">
        <f t="shared" si="303"/>
        <v>#VALUE!</v>
      </c>
      <c r="AB454" s="15" t="str">
        <f t="shared" si="340"/>
        <v/>
      </c>
      <c r="AC454" s="15">
        <v>47</v>
      </c>
      <c r="AE454" s="15">
        <v>447</v>
      </c>
      <c r="AF454" s="15">
        <f t="shared" si="304"/>
        <v>0</v>
      </c>
      <c r="AG454" s="15" t="str">
        <f t="shared" si="333"/>
        <v/>
      </c>
      <c r="AH454" s="15" t="str">
        <f t="shared" si="334"/>
        <v/>
      </c>
    </row>
    <row r="455" spans="12:34" x14ac:dyDescent="0.2">
      <c r="L455" s="25" t="str">
        <f t="shared" si="335"/>
        <v/>
      </c>
      <c r="M455" s="28" t="str">
        <f t="shared" si="336"/>
        <v/>
      </c>
      <c r="N455" s="15">
        <v>48</v>
      </c>
      <c r="O455" s="26" t="e">
        <f t="shared" si="337"/>
        <v>#VALUE!</v>
      </c>
      <c r="P455" s="21" t="str">
        <f t="shared" si="338"/>
        <v/>
      </c>
      <c r="Q455" s="21" t="str">
        <f t="shared" si="339"/>
        <v/>
      </c>
      <c r="R455" s="21" t="str">
        <f t="shared" si="325"/>
        <v/>
      </c>
      <c r="S455" s="21" t="str">
        <f t="shared" si="326"/>
        <v/>
      </c>
      <c r="T455" s="21" t="str">
        <f t="shared" si="327"/>
        <v/>
      </c>
      <c r="U455" s="21" t="str">
        <f t="shared" si="328"/>
        <v/>
      </c>
      <c r="V455" s="21" t="str">
        <f t="shared" si="329"/>
        <v/>
      </c>
      <c r="W455" s="21" t="str">
        <f t="shared" si="330"/>
        <v/>
      </c>
      <c r="X455" s="21" t="str">
        <f t="shared" si="331"/>
        <v/>
      </c>
      <c r="Y455" s="21" t="str">
        <f t="shared" si="332"/>
        <v/>
      </c>
      <c r="Z455" s="27" t="e">
        <f t="shared" si="302"/>
        <v>#VALUE!</v>
      </c>
      <c r="AA455" s="27" t="e">
        <f t="shared" si="303"/>
        <v>#VALUE!</v>
      </c>
      <c r="AB455" s="15" t="str">
        <f t="shared" si="340"/>
        <v/>
      </c>
      <c r="AC455" s="15">
        <v>48</v>
      </c>
      <c r="AE455" s="15">
        <v>448</v>
      </c>
      <c r="AF455" s="15">
        <f t="shared" si="304"/>
        <v>0</v>
      </c>
      <c r="AG455" s="15" t="str">
        <f t="shared" si="333"/>
        <v/>
      </c>
      <c r="AH455" s="15" t="str">
        <f t="shared" si="334"/>
        <v/>
      </c>
    </row>
    <row r="456" spans="12:34" x14ac:dyDescent="0.2">
      <c r="L456" s="25" t="str">
        <f t="shared" si="335"/>
        <v/>
      </c>
      <c r="M456" s="28" t="str">
        <f t="shared" si="336"/>
        <v/>
      </c>
      <c r="N456" s="15">
        <v>49</v>
      </c>
      <c r="O456" s="26" t="e">
        <f t="shared" si="337"/>
        <v>#VALUE!</v>
      </c>
      <c r="P456" s="21" t="str">
        <f t="shared" si="338"/>
        <v/>
      </c>
      <c r="Q456" s="21" t="str">
        <f t="shared" si="339"/>
        <v/>
      </c>
      <c r="R456" s="21" t="str">
        <f t="shared" si="325"/>
        <v/>
      </c>
      <c r="S456" s="21" t="str">
        <f t="shared" si="326"/>
        <v/>
      </c>
      <c r="T456" s="21" t="str">
        <f t="shared" si="327"/>
        <v/>
      </c>
      <c r="U456" s="21" t="str">
        <f t="shared" si="328"/>
        <v/>
      </c>
      <c r="V456" s="21" t="str">
        <f t="shared" si="329"/>
        <v/>
      </c>
      <c r="W456" s="21" t="str">
        <f t="shared" si="330"/>
        <v/>
      </c>
      <c r="X456" s="21" t="str">
        <f t="shared" si="331"/>
        <v/>
      </c>
      <c r="Y456" s="21" t="str">
        <f t="shared" si="332"/>
        <v/>
      </c>
      <c r="Z456" s="27" t="e">
        <f t="shared" ref="Z456:Z507" si="341">RANK(L456,$L$8:$L$507,1)</f>
        <v>#VALUE!</v>
      </c>
      <c r="AA456" s="27" t="e">
        <f t="shared" ref="AA456:AA485" si="342">VLOOKUP(Z456,$AE$8:$AF$507,2)</f>
        <v>#VALUE!</v>
      </c>
      <c r="AB456" s="15" t="str">
        <f t="shared" si="340"/>
        <v/>
      </c>
      <c r="AC456" s="15">
        <v>49</v>
      </c>
      <c r="AE456" s="15">
        <v>449</v>
      </c>
      <c r="AF456" s="15">
        <f t="shared" ref="AF456:AF507" si="343">COUNTIF($Z$8:$Z$507,AE456)</f>
        <v>0</v>
      </c>
      <c r="AG456" s="15" t="str">
        <f t="shared" si="333"/>
        <v/>
      </c>
      <c r="AH456" s="15" t="str">
        <f t="shared" si="334"/>
        <v/>
      </c>
    </row>
    <row r="457" spans="12:34" x14ac:dyDescent="0.2">
      <c r="L457" s="25" t="str">
        <f t="shared" si="335"/>
        <v/>
      </c>
      <c r="M457" s="28" t="str">
        <f t="shared" si="336"/>
        <v/>
      </c>
      <c r="N457" s="15">
        <v>50</v>
      </c>
      <c r="O457" s="26" t="e">
        <f t="shared" si="337"/>
        <v>#VALUE!</v>
      </c>
      <c r="P457" s="21" t="str">
        <f t="shared" si="338"/>
        <v/>
      </c>
      <c r="Q457" s="21" t="str">
        <f t="shared" si="339"/>
        <v/>
      </c>
      <c r="R457" s="21" t="str">
        <f t="shared" si="325"/>
        <v/>
      </c>
      <c r="S457" s="21" t="str">
        <f t="shared" si="326"/>
        <v/>
      </c>
      <c r="T457" s="21" t="str">
        <f t="shared" si="327"/>
        <v/>
      </c>
      <c r="U457" s="21" t="str">
        <f t="shared" si="328"/>
        <v/>
      </c>
      <c r="V457" s="21" t="str">
        <f t="shared" si="329"/>
        <v/>
      </c>
      <c r="W457" s="21" t="str">
        <f t="shared" si="330"/>
        <v/>
      </c>
      <c r="X457" s="21" t="str">
        <f t="shared" si="331"/>
        <v/>
      </c>
      <c r="Y457" s="21" t="str">
        <f t="shared" si="332"/>
        <v/>
      </c>
      <c r="Z457" s="27" t="e">
        <f t="shared" si="341"/>
        <v>#VALUE!</v>
      </c>
      <c r="AA457" s="27" t="e">
        <f t="shared" si="342"/>
        <v>#VALUE!</v>
      </c>
      <c r="AB457" s="15" t="str">
        <f t="shared" si="340"/>
        <v/>
      </c>
      <c r="AC457" s="15">
        <v>50</v>
      </c>
      <c r="AE457" s="15">
        <v>450</v>
      </c>
      <c r="AF457" s="15">
        <f t="shared" si="343"/>
        <v>0</v>
      </c>
      <c r="AG457" s="15" t="str">
        <f t="shared" si="333"/>
        <v/>
      </c>
      <c r="AH457" s="15" t="str">
        <f t="shared" si="334"/>
        <v/>
      </c>
    </row>
    <row r="458" spans="12:34" x14ac:dyDescent="0.2">
      <c r="L458" s="25" t="str">
        <f>IF(K8&lt;&gt;0,K8,"")</f>
        <v/>
      </c>
      <c r="M458" s="28" t="str">
        <f>IF(K8&lt;&gt;0,"x10","")</f>
        <v/>
      </c>
      <c r="N458" s="15">
        <v>1</v>
      </c>
      <c r="O458" s="26" t="e">
        <f t="shared" ref="O458:O468" si="344">Z458+(AA458-1)/2</f>
        <v>#VALUE!</v>
      </c>
      <c r="P458" s="21" t="str">
        <f t="shared" ref="P458:P469" si="345">IF(M458="x1",O458,"")</f>
        <v/>
      </c>
      <c r="Q458" s="21" t="str">
        <f t="shared" ref="Q458:Q469" si="346">IF(M458="x2",O458,"")</f>
        <v/>
      </c>
      <c r="R458" s="21" t="str">
        <f t="shared" si="325"/>
        <v/>
      </c>
      <c r="S458" s="21" t="str">
        <f t="shared" si="326"/>
        <v/>
      </c>
      <c r="T458" s="21" t="str">
        <f t="shared" si="327"/>
        <v/>
      </c>
      <c r="U458" s="21" t="str">
        <f t="shared" si="328"/>
        <v/>
      </c>
      <c r="V458" s="21" t="str">
        <f t="shared" si="329"/>
        <v/>
      </c>
      <c r="W458" s="21" t="str">
        <f t="shared" si="330"/>
        <v/>
      </c>
      <c r="X458" s="21" t="str">
        <f t="shared" si="331"/>
        <v/>
      </c>
      <c r="Y458" s="21" t="str">
        <f t="shared" si="332"/>
        <v/>
      </c>
      <c r="Z458" s="27" t="e">
        <f t="shared" si="341"/>
        <v>#VALUE!</v>
      </c>
      <c r="AA458" s="27" t="e">
        <f t="shared" si="342"/>
        <v>#VALUE!</v>
      </c>
      <c r="AB458" s="15" t="str">
        <f t="shared" ref="AB458:AB465" si="347">IF(M458=0,"",M458)</f>
        <v/>
      </c>
      <c r="AC458" s="15">
        <v>1</v>
      </c>
      <c r="AE458" s="15">
        <v>451</v>
      </c>
      <c r="AF458" s="15">
        <f t="shared" si="343"/>
        <v>0</v>
      </c>
      <c r="AG458" s="15" t="str">
        <f t="shared" si="333"/>
        <v/>
      </c>
      <c r="AH458" s="15" t="str">
        <f t="shared" si="334"/>
        <v/>
      </c>
    </row>
    <row r="459" spans="12:34" x14ac:dyDescent="0.2">
      <c r="L459" s="25" t="str">
        <f t="shared" ref="L459:L474" si="348">IF(K9&lt;&gt;0,K9,"")</f>
        <v/>
      </c>
      <c r="M459" s="28" t="str">
        <f t="shared" ref="M459:M474" si="349">IF(K9&lt;&gt;0,"x10","")</f>
        <v/>
      </c>
      <c r="N459" s="15">
        <v>2</v>
      </c>
      <c r="O459" s="26" t="e">
        <f t="shared" si="344"/>
        <v>#VALUE!</v>
      </c>
      <c r="P459" s="21" t="str">
        <f t="shared" si="345"/>
        <v/>
      </c>
      <c r="Q459" s="21" t="str">
        <f t="shared" si="346"/>
        <v/>
      </c>
      <c r="R459" s="21" t="str">
        <f t="shared" si="325"/>
        <v/>
      </c>
      <c r="S459" s="21" t="str">
        <f t="shared" si="326"/>
        <v/>
      </c>
      <c r="T459" s="21" t="str">
        <f t="shared" si="327"/>
        <v/>
      </c>
      <c r="U459" s="21" t="str">
        <f t="shared" si="328"/>
        <v/>
      </c>
      <c r="V459" s="21" t="str">
        <f t="shared" si="329"/>
        <v/>
      </c>
      <c r="W459" s="21" t="str">
        <f t="shared" si="330"/>
        <v/>
      </c>
      <c r="X459" s="21" t="str">
        <f t="shared" si="331"/>
        <v/>
      </c>
      <c r="Y459" s="21" t="str">
        <f t="shared" si="332"/>
        <v/>
      </c>
      <c r="Z459" s="27" t="e">
        <f t="shared" si="341"/>
        <v>#VALUE!</v>
      </c>
      <c r="AA459" s="27" t="e">
        <f t="shared" si="342"/>
        <v>#VALUE!</v>
      </c>
      <c r="AB459" s="15" t="str">
        <f t="shared" si="347"/>
        <v/>
      </c>
      <c r="AC459" s="15">
        <v>2</v>
      </c>
      <c r="AE459" s="15">
        <v>452</v>
      </c>
      <c r="AF459" s="15">
        <f t="shared" si="343"/>
        <v>0</v>
      </c>
      <c r="AG459" s="15" t="str">
        <f t="shared" si="333"/>
        <v/>
      </c>
      <c r="AH459" s="15" t="str">
        <f t="shared" si="334"/>
        <v/>
      </c>
    </row>
    <row r="460" spans="12:34" x14ac:dyDescent="0.2">
      <c r="L460" s="25" t="str">
        <f t="shared" si="348"/>
        <v/>
      </c>
      <c r="M460" s="28" t="str">
        <f t="shared" si="349"/>
        <v/>
      </c>
      <c r="N460" s="15">
        <v>3</v>
      </c>
      <c r="O460" s="26" t="e">
        <f t="shared" si="344"/>
        <v>#VALUE!</v>
      </c>
      <c r="P460" s="21" t="str">
        <f t="shared" si="345"/>
        <v/>
      </c>
      <c r="Q460" s="21" t="str">
        <f t="shared" si="346"/>
        <v/>
      </c>
      <c r="R460" s="21" t="str">
        <f t="shared" si="325"/>
        <v/>
      </c>
      <c r="S460" s="21" t="str">
        <f t="shared" si="326"/>
        <v/>
      </c>
      <c r="T460" s="21" t="str">
        <f t="shared" si="327"/>
        <v/>
      </c>
      <c r="U460" s="21" t="str">
        <f t="shared" si="328"/>
        <v/>
      </c>
      <c r="V460" s="21" t="str">
        <f t="shared" si="329"/>
        <v/>
      </c>
      <c r="W460" s="21" t="str">
        <f t="shared" si="330"/>
        <v/>
      </c>
      <c r="X460" s="21" t="str">
        <f t="shared" si="331"/>
        <v/>
      </c>
      <c r="Y460" s="21" t="str">
        <f t="shared" si="332"/>
        <v/>
      </c>
      <c r="Z460" s="27" t="e">
        <f t="shared" si="341"/>
        <v>#VALUE!</v>
      </c>
      <c r="AA460" s="27" t="e">
        <f t="shared" si="342"/>
        <v>#VALUE!</v>
      </c>
      <c r="AB460" s="15" t="str">
        <f t="shared" si="347"/>
        <v/>
      </c>
      <c r="AC460" s="15">
        <v>3</v>
      </c>
      <c r="AE460" s="15">
        <v>453</v>
      </c>
      <c r="AF460" s="15">
        <f t="shared" si="343"/>
        <v>0</v>
      </c>
      <c r="AG460" s="15" t="str">
        <f t="shared" si="333"/>
        <v/>
      </c>
      <c r="AH460" s="15" t="str">
        <f t="shared" si="334"/>
        <v/>
      </c>
    </row>
    <row r="461" spans="12:34" x14ac:dyDescent="0.2">
      <c r="L461" s="25" t="str">
        <f t="shared" si="348"/>
        <v/>
      </c>
      <c r="M461" s="28" t="str">
        <f t="shared" si="349"/>
        <v/>
      </c>
      <c r="N461" s="15">
        <v>4</v>
      </c>
      <c r="O461" s="26" t="e">
        <f t="shared" si="344"/>
        <v>#VALUE!</v>
      </c>
      <c r="P461" s="21" t="str">
        <f t="shared" si="345"/>
        <v/>
      </c>
      <c r="Q461" s="21" t="str">
        <f t="shared" si="346"/>
        <v/>
      </c>
      <c r="R461" s="21" t="str">
        <f t="shared" si="325"/>
        <v/>
      </c>
      <c r="S461" s="21" t="str">
        <f t="shared" si="326"/>
        <v/>
      </c>
      <c r="T461" s="21" t="str">
        <f t="shared" si="327"/>
        <v/>
      </c>
      <c r="U461" s="21" t="str">
        <f t="shared" si="328"/>
        <v/>
      </c>
      <c r="V461" s="21" t="str">
        <f t="shared" si="329"/>
        <v/>
      </c>
      <c r="W461" s="21" t="str">
        <f t="shared" si="330"/>
        <v/>
      </c>
      <c r="X461" s="21" t="str">
        <f t="shared" si="331"/>
        <v/>
      </c>
      <c r="Y461" s="21" t="str">
        <f t="shared" si="332"/>
        <v/>
      </c>
      <c r="Z461" s="27" t="e">
        <f t="shared" si="341"/>
        <v>#VALUE!</v>
      </c>
      <c r="AA461" s="27" t="e">
        <f t="shared" si="342"/>
        <v>#VALUE!</v>
      </c>
      <c r="AB461" s="15" t="str">
        <f t="shared" si="347"/>
        <v/>
      </c>
      <c r="AC461" s="15">
        <v>4</v>
      </c>
      <c r="AE461" s="15">
        <v>454</v>
      </c>
      <c r="AF461" s="15">
        <f t="shared" si="343"/>
        <v>0</v>
      </c>
      <c r="AG461" s="15" t="str">
        <f t="shared" si="333"/>
        <v/>
      </c>
      <c r="AH461" s="15" t="str">
        <f t="shared" si="334"/>
        <v/>
      </c>
    </row>
    <row r="462" spans="12:34" x14ac:dyDescent="0.2">
      <c r="L462" s="25" t="str">
        <f t="shared" si="348"/>
        <v/>
      </c>
      <c r="M462" s="28" t="str">
        <f t="shared" si="349"/>
        <v/>
      </c>
      <c r="N462" s="15">
        <v>5</v>
      </c>
      <c r="O462" s="26" t="e">
        <f t="shared" si="344"/>
        <v>#VALUE!</v>
      </c>
      <c r="P462" s="21" t="str">
        <f t="shared" si="345"/>
        <v/>
      </c>
      <c r="Q462" s="21" t="str">
        <f t="shared" si="346"/>
        <v/>
      </c>
      <c r="R462" s="21" t="str">
        <f t="shared" si="325"/>
        <v/>
      </c>
      <c r="S462" s="21" t="str">
        <f t="shared" si="326"/>
        <v/>
      </c>
      <c r="T462" s="21" t="str">
        <f t="shared" si="327"/>
        <v/>
      </c>
      <c r="U462" s="21" t="str">
        <f t="shared" si="328"/>
        <v/>
      </c>
      <c r="V462" s="21" t="str">
        <f t="shared" si="329"/>
        <v/>
      </c>
      <c r="W462" s="21" t="str">
        <f t="shared" si="330"/>
        <v/>
      </c>
      <c r="X462" s="21" t="str">
        <f t="shared" si="331"/>
        <v/>
      </c>
      <c r="Y462" s="21" t="str">
        <f t="shared" si="332"/>
        <v/>
      </c>
      <c r="Z462" s="27" t="e">
        <f t="shared" si="341"/>
        <v>#VALUE!</v>
      </c>
      <c r="AA462" s="27" t="e">
        <f t="shared" si="342"/>
        <v>#VALUE!</v>
      </c>
      <c r="AB462" s="15" t="str">
        <f t="shared" si="347"/>
        <v/>
      </c>
      <c r="AC462" s="15">
        <v>5</v>
      </c>
      <c r="AE462" s="15">
        <v>455</v>
      </c>
      <c r="AF462" s="15">
        <f t="shared" si="343"/>
        <v>0</v>
      </c>
      <c r="AG462" s="15" t="str">
        <f t="shared" si="333"/>
        <v/>
      </c>
      <c r="AH462" s="15" t="str">
        <f t="shared" si="334"/>
        <v/>
      </c>
    </row>
    <row r="463" spans="12:34" x14ac:dyDescent="0.2">
      <c r="L463" s="25" t="str">
        <f t="shared" si="348"/>
        <v/>
      </c>
      <c r="M463" s="28" t="str">
        <f t="shared" si="349"/>
        <v/>
      </c>
      <c r="N463" s="15">
        <v>6</v>
      </c>
      <c r="O463" s="26" t="e">
        <f t="shared" si="344"/>
        <v>#VALUE!</v>
      </c>
      <c r="P463" s="21" t="str">
        <f t="shared" si="345"/>
        <v/>
      </c>
      <c r="Q463" s="21" t="str">
        <f t="shared" si="346"/>
        <v/>
      </c>
      <c r="R463" s="21" t="str">
        <f t="shared" si="325"/>
        <v/>
      </c>
      <c r="S463" s="21" t="str">
        <f t="shared" si="326"/>
        <v/>
      </c>
      <c r="T463" s="21" t="str">
        <f t="shared" si="327"/>
        <v/>
      </c>
      <c r="U463" s="21" t="str">
        <f t="shared" si="328"/>
        <v/>
      </c>
      <c r="V463" s="21" t="str">
        <f t="shared" si="329"/>
        <v/>
      </c>
      <c r="W463" s="21" t="str">
        <f t="shared" si="330"/>
        <v/>
      </c>
      <c r="X463" s="21" t="str">
        <f t="shared" si="331"/>
        <v/>
      </c>
      <c r="Y463" s="21" t="str">
        <f t="shared" si="332"/>
        <v/>
      </c>
      <c r="Z463" s="27" t="e">
        <f t="shared" si="341"/>
        <v>#VALUE!</v>
      </c>
      <c r="AA463" s="27" t="e">
        <f t="shared" si="342"/>
        <v>#VALUE!</v>
      </c>
      <c r="AB463" s="15" t="str">
        <f t="shared" si="347"/>
        <v/>
      </c>
      <c r="AC463" s="15">
        <v>6</v>
      </c>
      <c r="AE463" s="15">
        <v>456</v>
      </c>
      <c r="AF463" s="15">
        <f t="shared" si="343"/>
        <v>0</v>
      </c>
      <c r="AG463" s="15" t="str">
        <f t="shared" si="333"/>
        <v/>
      </c>
      <c r="AH463" s="15" t="str">
        <f t="shared" si="334"/>
        <v/>
      </c>
    </row>
    <row r="464" spans="12:34" x14ac:dyDescent="0.2">
      <c r="L464" s="25" t="str">
        <f t="shared" si="348"/>
        <v/>
      </c>
      <c r="M464" s="28" t="str">
        <f t="shared" si="349"/>
        <v/>
      </c>
      <c r="N464" s="15">
        <v>7</v>
      </c>
      <c r="O464" s="26" t="e">
        <f t="shared" si="344"/>
        <v>#VALUE!</v>
      </c>
      <c r="P464" s="21" t="str">
        <f t="shared" si="345"/>
        <v/>
      </c>
      <c r="Q464" s="21" t="str">
        <f t="shared" si="346"/>
        <v/>
      </c>
      <c r="R464" s="21" t="str">
        <f t="shared" si="325"/>
        <v/>
      </c>
      <c r="S464" s="21" t="str">
        <f t="shared" si="326"/>
        <v/>
      </c>
      <c r="T464" s="21" t="str">
        <f t="shared" si="327"/>
        <v/>
      </c>
      <c r="U464" s="21" t="str">
        <f t="shared" si="328"/>
        <v/>
      </c>
      <c r="V464" s="21" t="str">
        <f t="shared" si="329"/>
        <v/>
      </c>
      <c r="W464" s="21" t="str">
        <f t="shared" si="330"/>
        <v/>
      </c>
      <c r="X464" s="21" t="str">
        <f t="shared" si="331"/>
        <v/>
      </c>
      <c r="Y464" s="21" t="str">
        <f t="shared" si="332"/>
        <v/>
      </c>
      <c r="Z464" s="27" t="e">
        <f t="shared" si="341"/>
        <v>#VALUE!</v>
      </c>
      <c r="AA464" s="27" t="e">
        <f t="shared" si="342"/>
        <v>#VALUE!</v>
      </c>
      <c r="AB464" s="15" t="str">
        <f t="shared" si="347"/>
        <v/>
      </c>
      <c r="AC464" s="15">
        <v>7</v>
      </c>
      <c r="AE464" s="15">
        <v>457</v>
      </c>
      <c r="AF464" s="15">
        <f t="shared" si="343"/>
        <v>0</v>
      </c>
      <c r="AG464" s="15" t="str">
        <f t="shared" si="333"/>
        <v/>
      </c>
      <c r="AH464" s="15" t="str">
        <f t="shared" si="334"/>
        <v/>
      </c>
    </row>
    <row r="465" spans="12:34" x14ac:dyDescent="0.2">
      <c r="L465" s="25" t="str">
        <f t="shared" si="348"/>
        <v/>
      </c>
      <c r="M465" s="28" t="str">
        <f t="shared" si="349"/>
        <v/>
      </c>
      <c r="N465" s="15">
        <v>8</v>
      </c>
      <c r="O465" s="26" t="e">
        <f t="shared" si="344"/>
        <v>#VALUE!</v>
      </c>
      <c r="P465" s="21" t="str">
        <f t="shared" si="345"/>
        <v/>
      </c>
      <c r="Q465" s="21" t="str">
        <f t="shared" si="346"/>
        <v/>
      </c>
      <c r="R465" s="21" t="str">
        <f t="shared" si="325"/>
        <v/>
      </c>
      <c r="S465" s="21" t="str">
        <f t="shared" si="326"/>
        <v/>
      </c>
      <c r="T465" s="21" t="str">
        <f t="shared" si="327"/>
        <v/>
      </c>
      <c r="U465" s="21" t="str">
        <f t="shared" si="328"/>
        <v/>
      </c>
      <c r="V465" s="21" t="str">
        <f t="shared" si="329"/>
        <v/>
      </c>
      <c r="W465" s="21" t="str">
        <f t="shared" si="330"/>
        <v/>
      </c>
      <c r="X465" s="21" t="str">
        <f t="shared" si="331"/>
        <v/>
      </c>
      <c r="Y465" s="21" t="str">
        <f t="shared" si="332"/>
        <v/>
      </c>
      <c r="Z465" s="27" t="e">
        <f t="shared" si="341"/>
        <v>#VALUE!</v>
      </c>
      <c r="AA465" s="27" t="e">
        <f t="shared" si="342"/>
        <v>#VALUE!</v>
      </c>
      <c r="AB465" s="15" t="str">
        <f t="shared" si="347"/>
        <v/>
      </c>
      <c r="AC465" s="15">
        <v>8</v>
      </c>
      <c r="AE465" s="15">
        <v>458</v>
      </c>
      <c r="AF465" s="15">
        <f t="shared" si="343"/>
        <v>0</v>
      </c>
      <c r="AG465" s="15" t="str">
        <f t="shared" si="333"/>
        <v/>
      </c>
      <c r="AH465" s="15" t="str">
        <f t="shared" si="334"/>
        <v/>
      </c>
    </row>
    <row r="466" spans="12:34" x14ac:dyDescent="0.2">
      <c r="L466" s="25" t="str">
        <f t="shared" si="348"/>
        <v/>
      </c>
      <c r="M466" s="28" t="str">
        <f t="shared" si="349"/>
        <v/>
      </c>
      <c r="N466" s="15">
        <v>9</v>
      </c>
      <c r="O466" s="26" t="e">
        <f t="shared" si="344"/>
        <v>#VALUE!</v>
      </c>
      <c r="P466" s="21" t="str">
        <f t="shared" si="345"/>
        <v/>
      </c>
      <c r="Q466" s="21" t="str">
        <f t="shared" si="346"/>
        <v/>
      </c>
      <c r="R466" s="21" t="str">
        <f t="shared" si="325"/>
        <v/>
      </c>
      <c r="S466" s="21" t="str">
        <f t="shared" si="326"/>
        <v/>
      </c>
      <c r="T466" s="21" t="str">
        <f t="shared" si="327"/>
        <v/>
      </c>
      <c r="U466" s="21" t="str">
        <f t="shared" si="328"/>
        <v/>
      </c>
      <c r="V466" s="21" t="str">
        <f t="shared" si="329"/>
        <v/>
      </c>
      <c r="W466" s="21" t="str">
        <f t="shared" si="330"/>
        <v/>
      </c>
      <c r="X466" s="21" t="str">
        <f t="shared" si="331"/>
        <v/>
      </c>
      <c r="Y466" s="21" t="str">
        <f t="shared" si="332"/>
        <v/>
      </c>
      <c r="Z466" s="27" t="e">
        <f t="shared" si="341"/>
        <v>#VALUE!</v>
      </c>
      <c r="AA466" s="27" t="e">
        <f t="shared" si="342"/>
        <v>#VALUE!</v>
      </c>
      <c r="AB466" s="15" t="str">
        <f t="shared" ref="AB466:AB481" si="350">IF(M466=0,"",M466)</f>
        <v/>
      </c>
      <c r="AC466" s="15">
        <v>9</v>
      </c>
      <c r="AE466" s="15">
        <v>459</v>
      </c>
      <c r="AF466" s="15">
        <f t="shared" si="343"/>
        <v>0</v>
      </c>
      <c r="AG466" s="15" t="str">
        <f t="shared" si="333"/>
        <v/>
      </c>
      <c r="AH466" s="15" t="str">
        <f t="shared" si="334"/>
        <v/>
      </c>
    </row>
    <row r="467" spans="12:34" x14ac:dyDescent="0.2">
      <c r="L467" s="25" t="str">
        <f t="shared" si="348"/>
        <v/>
      </c>
      <c r="M467" s="28" t="str">
        <f t="shared" si="349"/>
        <v/>
      </c>
      <c r="N467" s="15">
        <v>10</v>
      </c>
      <c r="O467" s="26" t="e">
        <f t="shared" si="344"/>
        <v>#VALUE!</v>
      </c>
      <c r="P467" s="21" t="str">
        <f t="shared" si="345"/>
        <v/>
      </c>
      <c r="Q467" s="21" t="str">
        <f t="shared" si="346"/>
        <v/>
      </c>
      <c r="R467" s="21" t="str">
        <f t="shared" si="325"/>
        <v/>
      </c>
      <c r="S467" s="21" t="str">
        <f t="shared" si="326"/>
        <v/>
      </c>
      <c r="T467" s="21" t="str">
        <f t="shared" si="327"/>
        <v/>
      </c>
      <c r="U467" s="21" t="str">
        <f t="shared" si="328"/>
        <v/>
      </c>
      <c r="V467" s="21" t="str">
        <f t="shared" si="329"/>
        <v/>
      </c>
      <c r="W467" s="21" t="str">
        <f t="shared" si="330"/>
        <v/>
      </c>
      <c r="X467" s="21" t="str">
        <f t="shared" si="331"/>
        <v/>
      </c>
      <c r="Y467" s="21" t="str">
        <f t="shared" si="332"/>
        <v/>
      </c>
      <c r="Z467" s="27" t="e">
        <f t="shared" si="341"/>
        <v>#VALUE!</v>
      </c>
      <c r="AA467" s="27" t="e">
        <f t="shared" si="342"/>
        <v>#VALUE!</v>
      </c>
      <c r="AB467" s="15" t="str">
        <f t="shared" si="350"/>
        <v/>
      </c>
      <c r="AC467" s="15">
        <v>10</v>
      </c>
      <c r="AE467" s="15">
        <v>460</v>
      </c>
      <c r="AF467" s="15">
        <f t="shared" si="343"/>
        <v>0</v>
      </c>
      <c r="AG467" s="15" t="str">
        <f t="shared" si="333"/>
        <v/>
      </c>
      <c r="AH467" s="15" t="str">
        <f t="shared" si="334"/>
        <v/>
      </c>
    </row>
    <row r="468" spans="12:34" x14ac:dyDescent="0.2">
      <c r="L468" s="25" t="str">
        <f t="shared" si="348"/>
        <v/>
      </c>
      <c r="M468" s="28" t="str">
        <f t="shared" si="349"/>
        <v/>
      </c>
      <c r="N468" s="15">
        <v>11</v>
      </c>
      <c r="O468" s="26" t="e">
        <f t="shared" si="344"/>
        <v>#VALUE!</v>
      </c>
      <c r="P468" s="21" t="str">
        <f t="shared" si="345"/>
        <v/>
      </c>
      <c r="Q468" s="21" t="str">
        <f t="shared" si="346"/>
        <v/>
      </c>
      <c r="R468" s="21" t="str">
        <f t="shared" si="325"/>
        <v/>
      </c>
      <c r="S468" s="21" t="str">
        <f t="shared" si="326"/>
        <v/>
      </c>
      <c r="T468" s="21" t="str">
        <f t="shared" si="327"/>
        <v/>
      </c>
      <c r="U468" s="21" t="str">
        <f t="shared" si="328"/>
        <v/>
      </c>
      <c r="V468" s="21" t="str">
        <f t="shared" si="329"/>
        <v/>
      </c>
      <c r="W468" s="21" t="str">
        <f t="shared" si="330"/>
        <v/>
      </c>
      <c r="X468" s="21" t="str">
        <f t="shared" si="331"/>
        <v/>
      </c>
      <c r="Y468" s="21" t="str">
        <f t="shared" si="332"/>
        <v/>
      </c>
      <c r="Z468" s="27" t="e">
        <f t="shared" si="341"/>
        <v>#VALUE!</v>
      </c>
      <c r="AA468" s="27" t="e">
        <f t="shared" si="342"/>
        <v>#VALUE!</v>
      </c>
      <c r="AB468" s="15" t="str">
        <f t="shared" si="350"/>
        <v/>
      </c>
      <c r="AC468" s="15">
        <v>11</v>
      </c>
      <c r="AE468" s="15">
        <v>461</v>
      </c>
      <c r="AF468" s="15">
        <f t="shared" si="343"/>
        <v>0</v>
      </c>
      <c r="AG468" s="15" t="str">
        <f t="shared" si="333"/>
        <v/>
      </c>
      <c r="AH468" s="15" t="str">
        <f t="shared" si="334"/>
        <v/>
      </c>
    </row>
    <row r="469" spans="12:34" x14ac:dyDescent="0.2">
      <c r="L469" s="25" t="str">
        <f t="shared" si="348"/>
        <v/>
      </c>
      <c r="M469" s="28" t="str">
        <f t="shared" si="349"/>
        <v/>
      </c>
      <c r="N469" s="15">
        <v>12</v>
      </c>
      <c r="O469" s="26" t="e">
        <f t="shared" ref="O469:O484" si="351">Z469+(AA469-1)/2</f>
        <v>#VALUE!</v>
      </c>
      <c r="P469" s="21" t="str">
        <f t="shared" si="345"/>
        <v/>
      </c>
      <c r="Q469" s="21" t="str">
        <f t="shared" si="346"/>
        <v/>
      </c>
      <c r="R469" s="21" t="str">
        <f t="shared" si="325"/>
        <v/>
      </c>
      <c r="S469" s="21" t="str">
        <f t="shared" si="326"/>
        <v/>
      </c>
      <c r="T469" s="21" t="str">
        <f t="shared" si="327"/>
        <v/>
      </c>
      <c r="U469" s="21" t="str">
        <f t="shared" si="328"/>
        <v/>
      </c>
      <c r="V469" s="21" t="str">
        <f t="shared" si="329"/>
        <v/>
      </c>
      <c r="W469" s="21" t="str">
        <f t="shared" si="330"/>
        <v/>
      </c>
      <c r="X469" s="21" t="str">
        <f t="shared" si="331"/>
        <v/>
      </c>
      <c r="Y469" s="21" t="str">
        <f t="shared" si="332"/>
        <v/>
      </c>
      <c r="Z469" s="27" t="e">
        <f t="shared" si="341"/>
        <v>#VALUE!</v>
      </c>
      <c r="AA469" s="27" t="e">
        <f t="shared" si="342"/>
        <v>#VALUE!</v>
      </c>
      <c r="AB469" s="15" t="str">
        <f t="shared" si="350"/>
        <v/>
      </c>
      <c r="AC469" s="15">
        <v>12</v>
      </c>
      <c r="AE469" s="15">
        <v>462</v>
      </c>
      <c r="AF469" s="15">
        <f t="shared" si="343"/>
        <v>0</v>
      </c>
      <c r="AG469" s="15" t="str">
        <f t="shared" si="333"/>
        <v/>
      </c>
      <c r="AH469" s="15" t="str">
        <f t="shared" si="334"/>
        <v/>
      </c>
    </row>
    <row r="470" spans="12:34" x14ac:dyDescent="0.2">
      <c r="L470" s="25" t="str">
        <f t="shared" si="348"/>
        <v/>
      </c>
      <c r="M470" s="28" t="str">
        <f t="shared" si="349"/>
        <v/>
      </c>
      <c r="N470" s="15">
        <v>13</v>
      </c>
      <c r="O470" s="26" t="e">
        <f t="shared" si="351"/>
        <v>#VALUE!</v>
      </c>
      <c r="P470" s="21" t="str">
        <f t="shared" ref="P470:P485" si="352">IF(M470="x1",O470,"")</f>
        <v/>
      </c>
      <c r="Q470" s="21" t="str">
        <f t="shared" ref="Q470:Q485" si="353">IF(M470="x2",O470,"")</f>
        <v/>
      </c>
      <c r="R470" s="21" t="str">
        <f t="shared" ref="R470:R485" si="354">IF($M470="x3",$O470,"")</f>
        <v/>
      </c>
      <c r="S470" s="21" t="str">
        <f t="shared" ref="S470:S485" si="355">IF($M470="x4",$O470,"")</f>
        <v/>
      </c>
      <c r="T470" s="21" t="str">
        <f t="shared" ref="T470:T485" si="356">IF($M470="x5",$O470,"")</f>
        <v/>
      </c>
      <c r="U470" s="21" t="str">
        <f t="shared" ref="U470:U485" si="357">IF($M470="x6",$O470,"")</f>
        <v/>
      </c>
      <c r="V470" s="21" t="str">
        <f t="shared" ref="V470:V485" si="358">IF($M470="x7",$O470,"")</f>
        <v/>
      </c>
      <c r="W470" s="21" t="str">
        <f t="shared" ref="W470:W485" si="359">IF($M470="x8",$O470,"")</f>
        <v/>
      </c>
      <c r="X470" s="21" t="str">
        <f t="shared" ref="X470:X485" si="360">IF($M470="x9",$O470,"")</f>
        <v/>
      </c>
      <c r="Y470" s="21" t="str">
        <f t="shared" ref="Y470:Y485" si="361">IF($M470="x10",$O470,"")</f>
        <v/>
      </c>
      <c r="Z470" s="27" t="e">
        <f t="shared" si="341"/>
        <v>#VALUE!</v>
      </c>
      <c r="AA470" s="27" t="e">
        <f t="shared" si="342"/>
        <v>#VALUE!</v>
      </c>
      <c r="AB470" s="15" t="str">
        <f t="shared" si="350"/>
        <v/>
      </c>
      <c r="AC470" s="15">
        <v>13</v>
      </c>
      <c r="AE470" s="15">
        <v>463</v>
      </c>
      <c r="AF470" s="15">
        <f t="shared" si="343"/>
        <v>0</v>
      </c>
      <c r="AG470" s="15" t="str">
        <f t="shared" si="333"/>
        <v/>
      </c>
      <c r="AH470" s="15" t="str">
        <f t="shared" si="334"/>
        <v/>
      </c>
    </row>
    <row r="471" spans="12:34" x14ac:dyDescent="0.2">
      <c r="L471" s="25" t="str">
        <f t="shared" si="348"/>
        <v/>
      </c>
      <c r="M471" s="28" t="str">
        <f t="shared" si="349"/>
        <v/>
      </c>
      <c r="N471" s="15">
        <v>14</v>
      </c>
      <c r="O471" s="26" t="e">
        <f t="shared" si="351"/>
        <v>#VALUE!</v>
      </c>
      <c r="P471" s="21" t="str">
        <f t="shared" si="352"/>
        <v/>
      </c>
      <c r="Q471" s="21" t="str">
        <f t="shared" si="353"/>
        <v/>
      </c>
      <c r="R471" s="21" t="str">
        <f t="shared" si="354"/>
        <v/>
      </c>
      <c r="S471" s="21" t="str">
        <f t="shared" si="355"/>
        <v/>
      </c>
      <c r="T471" s="21" t="str">
        <f t="shared" si="356"/>
        <v/>
      </c>
      <c r="U471" s="21" t="str">
        <f t="shared" si="357"/>
        <v/>
      </c>
      <c r="V471" s="21" t="str">
        <f t="shared" si="358"/>
        <v/>
      </c>
      <c r="W471" s="21" t="str">
        <f t="shared" si="359"/>
        <v/>
      </c>
      <c r="X471" s="21" t="str">
        <f t="shared" si="360"/>
        <v/>
      </c>
      <c r="Y471" s="21" t="str">
        <f t="shared" si="361"/>
        <v/>
      </c>
      <c r="Z471" s="27" t="e">
        <f t="shared" si="341"/>
        <v>#VALUE!</v>
      </c>
      <c r="AA471" s="27" t="e">
        <f t="shared" si="342"/>
        <v>#VALUE!</v>
      </c>
      <c r="AB471" s="15" t="str">
        <f t="shared" si="350"/>
        <v/>
      </c>
      <c r="AC471" s="15">
        <v>14</v>
      </c>
      <c r="AE471" s="15">
        <v>464</v>
      </c>
      <c r="AF471" s="15">
        <f t="shared" si="343"/>
        <v>0</v>
      </c>
      <c r="AG471" s="15" t="str">
        <f t="shared" si="333"/>
        <v/>
      </c>
      <c r="AH471" s="15" t="str">
        <f t="shared" si="334"/>
        <v/>
      </c>
    </row>
    <row r="472" spans="12:34" x14ac:dyDescent="0.2">
      <c r="L472" s="25" t="str">
        <f t="shared" si="348"/>
        <v/>
      </c>
      <c r="M472" s="28" t="str">
        <f t="shared" si="349"/>
        <v/>
      </c>
      <c r="N472" s="15">
        <v>15</v>
      </c>
      <c r="O472" s="26" t="e">
        <f t="shared" si="351"/>
        <v>#VALUE!</v>
      </c>
      <c r="P472" s="21" t="str">
        <f t="shared" si="352"/>
        <v/>
      </c>
      <c r="Q472" s="21" t="str">
        <f t="shared" si="353"/>
        <v/>
      </c>
      <c r="R472" s="21" t="str">
        <f t="shared" si="354"/>
        <v/>
      </c>
      <c r="S472" s="21" t="str">
        <f t="shared" si="355"/>
        <v/>
      </c>
      <c r="T472" s="21" t="str">
        <f t="shared" si="356"/>
        <v/>
      </c>
      <c r="U472" s="21" t="str">
        <f t="shared" si="357"/>
        <v/>
      </c>
      <c r="V472" s="21" t="str">
        <f t="shared" si="358"/>
        <v/>
      </c>
      <c r="W472" s="21" t="str">
        <f t="shared" si="359"/>
        <v/>
      </c>
      <c r="X472" s="21" t="str">
        <f t="shared" si="360"/>
        <v/>
      </c>
      <c r="Y472" s="21" t="str">
        <f t="shared" si="361"/>
        <v/>
      </c>
      <c r="Z472" s="27" t="e">
        <f t="shared" si="341"/>
        <v>#VALUE!</v>
      </c>
      <c r="AA472" s="27" t="e">
        <f t="shared" si="342"/>
        <v>#VALUE!</v>
      </c>
      <c r="AB472" s="15" t="str">
        <f t="shared" si="350"/>
        <v/>
      </c>
      <c r="AC472" s="15">
        <v>15</v>
      </c>
      <c r="AE472" s="15">
        <v>465</v>
      </c>
      <c r="AF472" s="15">
        <f t="shared" si="343"/>
        <v>0</v>
      </c>
      <c r="AG472" s="15" t="str">
        <f t="shared" si="333"/>
        <v/>
      </c>
      <c r="AH472" s="15" t="str">
        <f t="shared" si="334"/>
        <v/>
      </c>
    </row>
    <row r="473" spans="12:34" x14ac:dyDescent="0.2">
      <c r="L473" s="25" t="str">
        <f t="shared" si="348"/>
        <v/>
      </c>
      <c r="M473" s="28" t="str">
        <f t="shared" si="349"/>
        <v/>
      </c>
      <c r="N473" s="15">
        <v>16</v>
      </c>
      <c r="O473" s="26" t="e">
        <f t="shared" si="351"/>
        <v>#VALUE!</v>
      </c>
      <c r="P473" s="21" t="str">
        <f t="shared" si="352"/>
        <v/>
      </c>
      <c r="Q473" s="21" t="str">
        <f t="shared" si="353"/>
        <v/>
      </c>
      <c r="R473" s="21" t="str">
        <f t="shared" si="354"/>
        <v/>
      </c>
      <c r="S473" s="21" t="str">
        <f t="shared" si="355"/>
        <v/>
      </c>
      <c r="T473" s="21" t="str">
        <f t="shared" si="356"/>
        <v/>
      </c>
      <c r="U473" s="21" t="str">
        <f t="shared" si="357"/>
        <v/>
      </c>
      <c r="V473" s="21" t="str">
        <f t="shared" si="358"/>
        <v/>
      </c>
      <c r="W473" s="21" t="str">
        <f t="shared" si="359"/>
        <v/>
      </c>
      <c r="X473" s="21" t="str">
        <f t="shared" si="360"/>
        <v/>
      </c>
      <c r="Y473" s="21" t="str">
        <f t="shared" si="361"/>
        <v/>
      </c>
      <c r="Z473" s="27" t="e">
        <f t="shared" si="341"/>
        <v>#VALUE!</v>
      </c>
      <c r="AA473" s="27" t="e">
        <f t="shared" si="342"/>
        <v>#VALUE!</v>
      </c>
      <c r="AB473" s="15" t="str">
        <f t="shared" si="350"/>
        <v/>
      </c>
      <c r="AC473" s="15">
        <v>16</v>
      </c>
      <c r="AE473" s="15">
        <v>466</v>
      </c>
      <c r="AF473" s="15">
        <f t="shared" si="343"/>
        <v>0</v>
      </c>
      <c r="AG473" s="15" t="str">
        <f t="shared" si="333"/>
        <v/>
      </c>
      <c r="AH473" s="15" t="str">
        <f t="shared" si="334"/>
        <v/>
      </c>
    </row>
    <row r="474" spans="12:34" x14ac:dyDescent="0.2">
      <c r="L474" s="25" t="str">
        <f t="shared" si="348"/>
        <v/>
      </c>
      <c r="M474" s="28" t="str">
        <f t="shared" si="349"/>
        <v/>
      </c>
      <c r="N474" s="15">
        <v>17</v>
      </c>
      <c r="O474" s="26" t="e">
        <f t="shared" si="351"/>
        <v>#VALUE!</v>
      </c>
      <c r="P474" s="21" t="str">
        <f t="shared" si="352"/>
        <v/>
      </c>
      <c r="Q474" s="21" t="str">
        <f t="shared" si="353"/>
        <v/>
      </c>
      <c r="R474" s="21" t="str">
        <f t="shared" si="354"/>
        <v/>
      </c>
      <c r="S474" s="21" t="str">
        <f t="shared" si="355"/>
        <v/>
      </c>
      <c r="T474" s="21" t="str">
        <f t="shared" si="356"/>
        <v/>
      </c>
      <c r="U474" s="21" t="str">
        <f t="shared" si="357"/>
        <v/>
      </c>
      <c r="V474" s="21" t="str">
        <f t="shared" si="358"/>
        <v/>
      </c>
      <c r="W474" s="21" t="str">
        <f t="shared" si="359"/>
        <v/>
      </c>
      <c r="X474" s="21" t="str">
        <f t="shared" si="360"/>
        <v/>
      </c>
      <c r="Y474" s="21" t="str">
        <f t="shared" si="361"/>
        <v/>
      </c>
      <c r="Z474" s="27" t="e">
        <f t="shared" si="341"/>
        <v>#VALUE!</v>
      </c>
      <c r="AA474" s="27" t="e">
        <f t="shared" si="342"/>
        <v>#VALUE!</v>
      </c>
      <c r="AB474" s="15" t="str">
        <f t="shared" si="350"/>
        <v/>
      </c>
      <c r="AC474" s="15">
        <v>17</v>
      </c>
      <c r="AE474" s="15">
        <v>467</v>
      </c>
      <c r="AF474" s="15">
        <f t="shared" si="343"/>
        <v>0</v>
      </c>
      <c r="AG474" s="15" t="str">
        <f t="shared" si="333"/>
        <v/>
      </c>
      <c r="AH474" s="15" t="str">
        <f t="shared" si="334"/>
        <v/>
      </c>
    </row>
    <row r="475" spans="12:34" x14ac:dyDescent="0.2">
      <c r="L475" s="25" t="str">
        <f t="shared" ref="L475:L486" si="362">IF(K25&lt;&gt;0,K25,"")</f>
        <v/>
      </c>
      <c r="M475" s="28" t="str">
        <f t="shared" ref="M475:M486" si="363">IF(K25&lt;&gt;0,"x10","")</f>
        <v/>
      </c>
      <c r="N475" s="15">
        <v>18</v>
      </c>
      <c r="O475" s="26" t="e">
        <f t="shared" si="351"/>
        <v>#VALUE!</v>
      </c>
      <c r="P475" s="21" t="str">
        <f t="shared" si="352"/>
        <v/>
      </c>
      <c r="Q475" s="21" t="str">
        <f t="shared" si="353"/>
        <v/>
      </c>
      <c r="R475" s="21" t="str">
        <f t="shared" si="354"/>
        <v/>
      </c>
      <c r="S475" s="21" t="str">
        <f t="shared" si="355"/>
        <v/>
      </c>
      <c r="T475" s="21" t="str">
        <f t="shared" si="356"/>
        <v/>
      </c>
      <c r="U475" s="21" t="str">
        <f t="shared" si="357"/>
        <v/>
      </c>
      <c r="V475" s="21" t="str">
        <f t="shared" si="358"/>
        <v/>
      </c>
      <c r="W475" s="21" t="str">
        <f t="shared" si="359"/>
        <v/>
      </c>
      <c r="X475" s="21" t="str">
        <f t="shared" si="360"/>
        <v/>
      </c>
      <c r="Y475" s="21" t="str">
        <f t="shared" si="361"/>
        <v/>
      </c>
      <c r="Z475" s="27" t="e">
        <f t="shared" si="341"/>
        <v>#VALUE!</v>
      </c>
      <c r="AA475" s="27" t="e">
        <f t="shared" si="342"/>
        <v>#VALUE!</v>
      </c>
      <c r="AB475" s="15" t="str">
        <f t="shared" si="350"/>
        <v/>
      </c>
      <c r="AC475" s="15">
        <v>18</v>
      </c>
      <c r="AE475" s="15">
        <v>468</v>
      </c>
      <c r="AF475" s="15">
        <f t="shared" si="343"/>
        <v>0</v>
      </c>
      <c r="AG475" s="15" t="str">
        <f t="shared" si="333"/>
        <v/>
      </c>
      <c r="AH475" s="15" t="str">
        <f t="shared" si="334"/>
        <v/>
      </c>
    </row>
    <row r="476" spans="12:34" x14ac:dyDescent="0.2">
      <c r="L476" s="25" t="str">
        <f t="shared" si="362"/>
        <v/>
      </c>
      <c r="M476" s="28" t="str">
        <f t="shared" si="363"/>
        <v/>
      </c>
      <c r="N476" s="15">
        <v>19</v>
      </c>
      <c r="O476" s="26" t="e">
        <f t="shared" si="351"/>
        <v>#VALUE!</v>
      </c>
      <c r="P476" s="21" t="str">
        <f t="shared" si="352"/>
        <v/>
      </c>
      <c r="Q476" s="21" t="str">
        <f t="shared" si="353"/>
        <v/>
      </c>
      <c r="R476" s="21" t="str">
        <f t="shared" si="354"/>
        <v/>
      </c>
      <c r="S476" s="21" t="str">
        <f t="shared" si="355"/>
        <v/>
      </c>
      <c r="T476" s="21" t="str">
        <f t="shared" si="356"/>
        <v/>
      </c>
      <c r="U476" s="21" t="str">
        <f t="shared" si="357"/>
        <v/>
      </c>
      <c r="V476" s="21" t="str">
        <f t="shared" si="358"/>
        <v/>
      </c>
      <c r="W476" s="21" t="str">
        <f t="shared" si="359"/>
        <v/>
      </c>
      <c r="X476" s="21" t="str">
        <f t="shared" si="360"/>
        <v/>
      </c>
      <c r="Y476" s="21" t="str">
        <f t="shared" si="361"/>
        <v/>
      </c>
      <c r="Z476" s="27" t="e">
        <f t="shared" si="341"/>
        <v>#VALUE!</v>
      </c>
      <c r="AA476" s="27" t="e">
        <f t="shared" si="342"/>
        <v>#VALUE!</v>
      </c>
      <c r="AB476" s="15" t="str">
        <f t="shared" si="350"/>
        <v/>
      </c>
      <c r="AC476" s="15">
        <v>19</v>
      </c>
      <c r="AE476" s="15">
        <v>469</v>
      </c>
      <c r="AF476" s="15">
        <f t="shared" si="343"/>
        <v>0</v>
      </c>
      <c r="AG476" s="15" t="str">
        <f t="shared" si="333"/>
        <v/>
      </c>
      <c r="AH476" s="15" t="str">
        <f t="shared" si="334"/>
        <v/>
      </c>
    </row>
    <row r="477" spans="12:34" x14ac:dyDescent="0.2">
      <c r="L477" s="25" t="str">
        <f t="shared" si="362"/>
        <v/>
      </c>
      <c r="M477" s="28" t="str">
        <f t="shared" si="363"/>
        <v/>
      </c>
      <c r="N477" s="15">
        <v>20</v>
      </c>
      <c r="O477" s="26" t="e">
        <f t="shared" si="351"/>
        <v>#VALUE!</v>
      </c>
      <c r="P477" s="21" t="str">
        <f t="shared" si="352"/>
        <v/>
      </c>
      <c r="Q477" s="21" t="str">
        <f t="shared" si="353"/>
        <v/>
      </c>
      <c r="R477" s="21" t="str">
        <f t="shared" si="354"/>
        <v/>
      </c>
      <c r="S477" s="21" t="str">
        <f t="shared" si="355"/>
        <v/>
      </c>
      <c r="T477" s="21" t="str">
        <f t="shared" si="356"/>
        <v/>
      </c>
      <c r="U477" s="21" t="str">
        <f t="shared" si="357"/>
        <v/>
      </c>
      <c r="V477" s="21" t="str">
        <f t="shared" si="358"/>
        <v/>
      </c>
      <c r="W477" s="21" t="str">
        <f t="shared" si="359"/>
        <v/>
      </c>
      <c r="X477" s="21" t="str">
        <f t="shared" si="360"/>
        <v/>
      </c>
      <c r="Y477" s="21" t="str">
        <f t="shared" si="361"/>
        <v/>
      </c>
      <c r="Z477" s="27" t="e">
        <f t="shared" si="341"/>
        <v>#VALUE!</v>
      </c>
      <c r="AA477" s="27" t="e">
        <f t="shared" si="342"/>
        <v>#VALUE!</v>
      </c>
      <c r="AB477" s="15" t="str">
        <f t="shared" si="350"/>
        <v/>
      </c>
      <c r="AC477" s="15">
        <v>20</v>
      </c>
      <c r="AE477" s="15">
        <v>470</v>
      </c>
      <c r="AF477" s="15">
        <f t="shared" si="343"/>
        <v>0</v>
      </c>
      <c r="AG477" s="15" t="str">
        <f t="shared" si="333"/>
        <v/>
      </c>
      <c r="AH477" s="15" t="str">
        <f t="shared" si="334"/>
        <v/>
      </c>
    </row>
    <row r="478" spans="12:34" x14ac:dyDescent="0.2">
      <c r="L478" s="25" t="str">
        <f t="shared" si="362"/>
        <v/>
      </c>
      <c r="M478" s="28" t="str">
        <f t="shared" si="363"/>
        <v/>
      </c>
      <c r="N478" s="15">
        <v>21</v>
      </c>
      <c r="O478" s="26" t="e">
        <f t="shared" si="351"/>
        <v>#VALUE!</v>
      </c>
      <c r="P478" s="21" t="str">
        <f t="shared" si="352"/>
        <v/>
      </c>
      <c r="Q478" s="21" t="str">
        <f t="shared" si="353"/>
        <v/>
      </c>
      <c r="R478" s="21" t="str">
        <f t="shared" si="354"/>
        <v/>
      </c>
      <c r="S478" s="21" t="str">
        <f t="shared" si="355"/>
        <v/>
      </c>
      <c r="T478" s="21" t="str">
        <f t="shared" si="356"/>
        <v/>
      </c>
      <c r="U478" s="21" t="str">
        <f t="shared" si="357"/>
        <v/>
      </c>
      <c r="V478" s="21" t="str">
        <f t="shared" si="358"/>
        <v/>
      </c>
      <c r="W478" s="21" t="str">
        <f t="shared" si="359"/>
        <v/>
      </c>
      <c r="X478" s="21" t="str">
        <f t="shared" si="360"/>
        <v/>
      </c>
      <c r="Y478" s="21" t="str">
        <f t="shared" si="361"/>
        <v/>
      </c>
      <c r="Z478" s="27" t="e">
        <f t="shared" si="341"/>
        <v>#VALUE!</v>
      </c>
      <c r="AA478" s="27" t="e">
        <f t="shared" si="342"/>
        <v>#VALUE!</v>
      </c>
      <c r="AB478" s="15" t="str">
        <f t="shared" si="350"/>
        <v/>
      </c>
      <c r="AC478" s="15">
        <v>21</v>
      </c>
      <c r="AE478" s="15">
        <v>471</v>
      </c>
      <c r="AF478" s="15">
        <f t="shared" si="343"/>
        <v>0</v>
      </c>
      <c r="AG478" s="15" t="str">
        <f t="shared" si="333"/>
        <v/>
      </c>
      <c r="AH478" s="15" t="str">
        <f t="shared" si="334"/>
        <v/>
      </c>
    </row>
    <row r="479" spans="12:34" x14ac:dyDescent="0.2">
      <c r="L479" s="25" t="str">
        <f t="shared" si="362"/>
        <v/>
      </c>
      <c r="M479" s="28" t="str">
        <f t="shared" si="363"/>
        <v/>
      </c>
      <c r="N479" s="15">
        <v>22</v>
      </c>
      <c r="O479" s="26" t="e">
        <f t="shared" si="351"/>
        <v>#VALUE!</v>
      </c>
      <c r="P479" s="21" t="str">
        <f t="shared" si="352"/>
        <v/>
      </c>
      <c r="Q479" s="21" t="str">
        <f t="shared" si="353"/>
        <v/>
      </c>
      <c r="R479" s="21" t="str">
        <f t="shared" si="354"/>
        <v/>
      </c>
      <c r="S479" s="21" t="str">
        <f t="shared" si="355"/>
        <v/>
      </c>
      <c r="T479" s="21" t="str">
        <f t="shared" si="356"/>
        <v/>
      </c>
      <c r="U479" s="21" t="str">
        <f t="shared" si="357"/>
        <v/>
      </c>
      <c r="V479" s="21" t="str">
        <f t="shared" si="358"/>
        <v/>
      </c>
      <c r="W479" s="21" t="str">
        <f t="shared" si="359"/>
        <v/>
      </c>
      <c r="X479" s="21" t="str">
        <f t="shared" si="360"/>
        <v/>
      </c>
      <c r="Y479" s="21" t="str">
        <f t="shared" si="361"/>
        <v/>
      </c>
      <c r="Z479" s="27" t="e">
        <f t="shared" si="341"/>
        <v>#VALUE!</v>
      </c>
      <c r="AA479" s="27" t="e">
        <f t="shared" si="342"/>
        <v>#VALUE!</v>
      </c>
      <c r="AB479" s="15" t="str">
        <f t="shared" si="350"/>
        <v/>
      </c>
      <c r="AC479" s="15">
        <v>22</v>
      </c>
      <c r="AE479" s="15">
        <v>472</v>
      </c>
      <c r="AF479" s="15">
        <f t="shared" si="343"/>
        <v>0</v>
      </c>
      <c r="AG479" s="15" t="str">
        <f t="shared" si="333"/>
        <v/>
      </c>
      <c r="AH479" s="15" t="str">
        <f t="shared" si="334"/>
        <v/>
      </c>
    </row>
    <row r="480" spans="12:34" x14ac:dyDescent="0.2">
      <c r="L480" s="25" t="str">
        <f t="shared" si="362"/>
        <v/>
      </c>
      <c r="M480" s="28" t="str">
        <f t="shared" si="363"/>
        <v/>
      </c>
      <c r="N480" s="15">
        <v>23</v>
      </c>
      <c r="O480" s="26" t="e">
        <f t="shared" si="351"/>
        <v>#VALUE!</v>
      </c>
      <c r="P480" s="21" t="str">
        <f t="shared" si="352"/>
        <v/>
      </c>
      <c r="Q480" s="21" t="str">
        <f t="shared" si="353"/>
        <v/>
      </c>
      <c r="R480" s="21" t="str">
        <f t="shared" si="354"/>
        <v/>
      </c>
      <c r="S480" s="21" t="str">
        <f t="shared" si="355"/>
        <v/>
      </c>
      <c r="T480" s="21" t="str">
        <f t="shared" si="356"/>
        <v/>
      </c>
      <c r="U480" s="21" t="str">
        <f t="shared" si="357"/>
        <v/>
      </c>
      <c r="V480" s="21" t="str">
        <f t="shared" si="358"/>
        <v/>
      </c>
      <c r="W480" s="21" t="str">
        <f t="shared" si="359"/>
        <v/>
      </c>
      <c r="X480" s="21" t="str">
        <f t="shared" si="360"/>
        <v/>
      </c>
      <c r="Y480" s="21" t="str">
        <f t="shared" si="361"/>
        <v/>
      </c>
      <c r="Z480" s="27" t="e">
        <f t="shared" si="341"/>
        <v>#VALUE!</v>
      </c>
      <c r="AA480" s="27" t="e">
        <f t="shared" si="342"/>
        <v>#VALUE!</v>
      </c>
      <c r="AB480" s="15" t="str">
        <f t="shared" si="350"/>
        <v/>
      </c>
      <c r="AC480" s="15">
        <v>23</v>
      </c>
      <c r="AE480" s="15">
        <v>473</v>
      </c>
      <c r="AF480" s="15">
        <f t="shared" si="343"/>
        <v>0</v>
      </c>
      <c r="AG480" s="15" t="str">
        <f t="shared" si="333"/>
        <v/>
      </c>
      <c r="AH480" s="15" t="str">
        <f t="shared" si="334"/>
        <v/>
      </c>
    </row>
    <row r="481" spans="12:34" x14ac:dyDescent="0.2">
      <c r="L481" s="25" t="str">
        <f t="shared" si="362"/>
        <v/>
      </c>
      <c r="M481" s="28" t="str">
        <f t="shared" si="363"/>
        <v/>
      </c>
      <c r="N481" s="15">
        <v>24</v>
      </c>
      <c r="O481" s="26" t="e">
        <f t="shared" si="351"/>
        <v>#VALUE!</v>
      </c>
      <c r="P481" s="21" t="str">
        <f t="shared" si="352"/>
        <v/>
      </c>
      <c r="Q481" s="21" t="str">
        <f t="shared" si="353"/>
        <v/>
      </c>
      <c r="R481" s="21" t="str">
        <f t="shared" si="354"/>
        <v/>
      </c>
      <c r="S481" s="21" t="str">
        <f t="shared" si="355"/>
        <v/>
      </c>
      <c r="T481" s="21" t="str">
        <f t="shared" si="356"/>
        <v/>
      </c>
      <c r="U481" s="21" t="str">
        <f t="shared" si="357"/>
        <v/>
      </c>
      <c r="V481" s="21" t="str">
        <f t="shared" si="358"/>
        <v/>
      </c>
      <c r="W481" s="21" t="str">
        <f t="shared" si="359"/>
        <v/>
      </c>
      <c r="X481" s="21" t="str">
        <f t="shared" si="360"/>
        <v/>
      </c>
      <c r="Y481" s="21" t="str">
        <f t="shared" si="361"/>
        <v/>
      </c>
      <c r="Z481" s="27" t="e">
        <f t="shared" si="341"/>
        <v>#VALUE!</v>
      </c>
      <c r="AA481" s="27" t="e">
        <f t="shared" si="342"/>
        <v>#VALUE!</v>
      </c>
      <c r="AB481" s="15" t="str">
        <f t="shared" si="350"/>
        <v/>
      </c>
      <c r="AC481" s="15">
        <v>24</v>
      </c>
      <c r="AE481" s="15">
        <v>474</v>
      </c>
      <c r="AF481" s="15">
        <f t="shared" si="343"/>
        <v>0</v>
      </c>
      <c r="AG481" s="15" t="str">
        <f t="shared" si="333"/>
        <v/>
      </c>
      <c r="AH481" s="15" t="str">
        <f t="shared" si="334"/>
        <v/>
      </c>
    </row>
    <row r="482" spans="12:34" x14ac:dyDescent="0.2">
      <c r="L482" s="25" t="str">
        <f t="shared" si="362"/>
        <v/>
      </c>
      <c r="M482" s="28" t="str">
        <f t="shared" si="363"/>
        <v/>
      </c>
      <c r="N482" s="15">
        <v>25</v>
      </c>
      <c r="O482" s="26" t="e">
        <f t="shared" si="351"/>
        <v>#VALUE!</v>
      </c>
      <c r="P482" s="21" t="str">
        <f t="shared" si="352"/>
        <v/>
      </c>
      <c r="Q482" s="21" t="str">
        <f t="shared" si="353"/>
        <v/>
      </c>
      <c r="R482" s="21" t="str">
        <f t="shared" si="354"/>
        <v/>
      </c>
      <c r="S482" s="21" t="str">
        <f t="shared" si="355"/>
        <v/>
      </c>
      <c r="T482" s="21" t="str">
        <f t="shared" si="356"/>
        <v/>
      </c>
      <c r="U482" s="21" t="str">
        <f t="shared" si="357"/>
        <v/>
      </c>
      <c r="V482" s="21" t="str">
        <f t="shared" si="358"/>
        <v/>
      </c>
      <c r="W482" s="21" t="str">
        <f t="shared" si="359"/>
        <v/>
      </c>
      <c r="X482" s="21" t="str">
        <f t="shared" si="360"/>
        <v/>
      </c>
      <c r="Y482" s="21" t="str">
        <f t="shared" si="361"/>
        <v/>
      </c>
      <c r="Z482" s="27" t="e">
        <f t="shared" si="341"/>
        <v>#VALUE!</v>
      </c>
      <c r="AA482" s="27" t="e">
        <f t="shared" si="342"/>
        <v>#VALUE!</v>
      </c>
      <c r="AB482" s="15" t="str">
        <f>IF(M482=0,"",M482)</f>
        <v/>
      </c>
      <c r="AC482" s="15">
        <v>25</v>
      </c>
      <c r="AE482" s="15">
        <v>475</v>
      </c>
      <c r="AF482" s="15">
        <f t="shared" si="343"/>
        <v>0</v>
      </c>
      <c r="AG482" s="15" t="str">
        <f t="shared" si="333"/>
        <v/>
      </c>
      <c r="AH482" s="15" t="str">
        <f t="shared" si="334"/>
        <v/>
      </c>
    </row>
    <row r="483" spans="12:34" x14ac:dyDescent="0.2">
      <c r="L483" s="25" t="str">
        <f t="shared" si="362"/>
        <v/>
      </c>
      <c r="M483" s="28" t="str">
        <f t="shared" si="363"/>
        <v/>
      </c>
      <c r="N483" s="15">
        <v>26</v>
      </c>
      <c r="O483" s="26" t="e">
        <f t="shared" si="351"/>
        <v>#VALUE!</v>
      </c>
      <c r="P483" s="21" t="str">
        <f t="shared" si="352"/>
        <v/>
      </c>
      <c r="Q483" s="21" t="str">
        <f t="shared" si="353"/>
        <v/>
      </c>
      <c r="R483" s="21" t="str">
        <f t="shared" si="354"/>
        <v/>
      </c>
      <c r="S483" s="21" t="str">
        <f t="shared" si="355"/>
        <v/>
      </c>
      <c r="T483" s="21" t="str">
        <f t="shared" si="356"/>
        <v/>
      </c>
      <c r="U483" s="21" t="str">
        <f t="shared" si="357"/>
        <v/>
      </c>
      <c r="V483" s="21" t="str">
        <f t="shared" si="358"/>
        <v/>
      </c>
      <c r="W483" s="21" t="str">
        <f t="shared" si="359"/>
        <v/>
      </c>
      <c r="X483" s="21" t="str">
        <f t="shared" si="360"/>
        <v/>
      </c>
      <c r="Y483" s="21" t="str">
        <f t="shared" si="361"/>
        <v/>
      </c>
      <c r="Z483" s="27" t="e">
        <f t="shared" si="341"/>
        <v>#VALUE!</v>
      </c>
      <c r="AA483" s="27" t="e">
        <f t="shared" si="342"/>
        <v>#VALUE!</v>
      </c>
      <c r="AB483" s="15" t="str">
        <f>IF(M483=0,"",M483)</f>
        <v/>
      </c>
      <c r="AC483" s="15">
        <v>26</v>
      </c>
      <c r="AE483" s="15">
        <v>476</v>
      </c>
      <c r="AF483" s="15">
        <f t="shared" si="343"/>
        <v>0</v>
      </c>
      <c r="AG483" s="15" t="str">
        <f t="shared" si="333"/>
        <v/>
      </c>
      <c r="AH483" s="15" t="str">
        <f t="shared" si="334"/>
        <v/>
      </c>
    </row>
    <row r="484" spans="12:34" x14ac:dyDescent="0.2">
      <c r="L484" s="25" t="str">
        <f t="shared" si="362"/>
        <v/>
      </c>
      <c r="M484" s="28" t="str">
        <f t="shared" si="363"/>
        <v/>
      </c>
      <c r="N484" s="15">
        <v>27</v>
      </c>
      <c r="O484" s="26" t="e">
        <f t="shared" si="351"/>
        <v>#VALUE!</v>
      </c>
      <c r="P484" s="21" t="str">
        <f t="shared" si="352"/>
        <v/>
      </c>
      <c r="Q484" s="21" t="str">
        <f t="shared" si="353"/>
        <v/>
      </c>
      <c r="R484" s="21" t="str">
        <f t="shared" si="354"/>
        <v/>
      </c>
      <c r="S484" s="21" t="str">
        <f t="shared" si="355"/>
        <v/>
      </c>
      <c r="T484" s="21" t="str">
        <f t="shared" si="356"/>
        <v/>
      </c>
      <c r="U484" s="21" t="str">
        <f t="shared" si="357"/>
        <v/>
      </c>
      <c r="V484" s="21" t="str">
        <f t="shared" si="358"/>
        <v/>
      </c>
      <c r="W484" s="21" t="str">
        <f t="shared" si="359"/>
        <v/>
      </c>
      <c r="X484" s="21" t="str">
        <f t="shared" si="360"/>
        <v/>
      </c>
      <c r="Y484" s="21" t="str">
        <f t="shared" si="361"/>
        <v/>
      </c>
      <c r="Z484" s="27" t="e">
        <f t="shared" si="341"/>
        <v>#VALUE!</v>
      </c>
      <c r="AA484" s="27" t="e">
        <f t="shared" si="342"/>
        <v>#VALUE!</v>
      </c>
      <c r="AB484" s="15" t="str">
        <f>IF(M484=0,"",M484)</f>
        <v/>
      </c>
      <c r="AC484" s="15">
        <v>27</v>
      </c>
      <c r="AE484" s="15">
        <v>477</v>
      </c>
      <c r="AF484" s="15">
        <f t="shared" si="343"/>
        <v>0</v>
      </c>
      <c r="AG484" s="15" t="str">
        <f t="shared" si="333"/>
        <v/>
      </c>
      <c r="AH484" s="15" t="str">
        <f t="shared" si="334"/>
        <v/>
      </c>
    </row>
    <row r="485" spans="12:34" x14ac:dyDescent="0.2">
      <c r="L485" s="25" t="str">
        <f t="shared" si="362"/>
        <v/>
      </c>
      <c r="M485" s="28" t="str">
        <f t="shared" si="363"/>
        <v/>
      </c>
      <c r="N485" s="15">
        <v>28</v>
      </c>
      <c r="O485" s="26" t="e">
        <f>Z485+(AA485-1)/2</f>
        <v>#VALUE!</v>
      </c>
      <c r="P485" s="21" t="str">
        <f t="shared" si="352"/>
        <v/>
      </c>
      <c r="Q485" s="21" t="str">
        <f t="shared" si="353"/>
        <v/>
      </c>
      <c r="R485" s="21" t="str">
        <f t="shared" si="354"/>
        <v/>
      </c>
      <c r="S485" s="21" t="str">
        <f t="shared" si="355"/>
        <v/>
      </c>
      <c r="T485" s="21" t="str">
        <f t="shared" si="356"/>
        <v/>
      </c>
      <c r="U485" s="21" t="str">
        <f t="shared" si="357"/>
        <v/>
      </c>
      <c r="V485" s="21" t="str">
        <f t="shared" si="358"/>
        <v/>
      </c>
      <c r="W485" s="21" t="str">
        <f t="shared" si="359"/>
        <v/>
      </c>
      <c r="X485" s="21" t="str">
        <f t="shared" si="360"/>
        <v/>
      </c>
      <c r="Y485" s="21" t="str">
        <f t="shared" si="361"/>
        <v/>
      </c>
      <c r="Z485" s="27" t="e">
        <f t="shared" si="341"/>
        <v>#VALUE!</v>
      </c>
      <c r="AA485" s="27" t="e">
        <f t="shared" si="342"/>
        <v>#VALUE!</v>
      </c>
      <c r="AB485" s="15" t="str">
        <f>IF(M485=0,"",M485)</f>
        <v/>
      </c>
      <c r="AC485" s="15">
        <v>28</v>
      </c>
      <c r="AE485" s="15">
        <v>478</v>
      </c>
      <c r="AF485" s="15">
        <f t="shared" si="343"/>
        <v>0</v>
      </c>
      <c r="AG485" s="15" t="str">
        <f t="shared" si="333"/>
        <v/>
      </c>
      <c r="AH485" s="15" t="str">
        <f t="shared" si="334"/>
        <v/>
      </c>
    </row>
    <row r="486" spans="12:34" x14ac:dyDescent="0.2">
      <c r="L486" s="25" t="str">
        <f t="shared" si="362"/>
        <v/>
      </c>
      <c r="M486" s="28" t="str">
        <f t="shared" si="363"/>
        <v/>
      </c>
      <c r="N486" s="15">
        <v>29</v>
      </c>
      <c r="O486" s="26" t="e">
        <f>Z486+(AA486-1)/2</f>
        <v>#VALUE!</v>
      </c>
      <c r="P486" s="21" t="str">
        <f>IF(M486="x1",O486,"")</f>
        <v/>
      </c>
      <c r="Q486" s="21" t="str">
        <f>IF(M486="x2",O486,"")</f>
        <v/>
      </c>
      <c r="R486" s="21" t="str">
        <f>IF($M486="x3",$O486,"")</f>
        <v/>
      </c>
      <c r="S486" s="21" t="str">
        <f>IF($M486="x4",$O486,"")</f>
        <v/>
      </c>
      <c r="T486" s="21" t="str">
        <f>IF($M486="x5",$O486,"")</f>
        <v/>
      </c>
      <c r="U486" s="21" t="str">
        <f>IF($M486="x6",$O486,"")</f>
        <v/>
      </c>
      <c r="V486" s="21" t="str">
        <f>IF($M486="x7",$O486,"")</f>
        <v/>
      </c>
      <c r="W486" s="21" t="str">
        <f>IF($M486="x8",$O486,"")</f>
        <v/>
      </c>
      <c r="X486" s="21" t="str">
        <f>IF($M486="x9",$O486,"")</f>
        <v/>
      </c>
      <c r="Y486" s="21" t="str">
        <f>IF($M486="x10",$O486,"")</f>
        <v/>
      </c>
      <c r="Z486" s="27" t="e">
        <f t="shared" si="341"/>
        <v>#VALUE!</v>
      </c>
      <c r="AA486" s="27" t="e">
        <f t="shared" ref="AA486:AA507" si="364">VLOOKUP(Z486,$AE$8:$AF$507,2)</f>
        <v>#VALUE!</v>
      </c>
      <c r="AB486" s="15" t="str">
        <f>IF(M486=0,"",M486)</f>
        <v/>
      </c>
      <c r="AC486" s="15">
        <v>29</v>
      </c>
      <c r="AE486" s="15">
        <v>479</v>
      </c>
      <c r="AF486" s="15">
        <f t="shared" si="343"/>
        <v>0</v>
      </c>
      <c r="AG486" s="15" t="str">
        <f t="shared" si="333"/>
        <v/>
      </c>
      <c r="AH486" s="15" t="str">
        <f t="shared" si="334"/>
        <v/>
      </c>
    </row>
    <row r="487" spans="12:34" x14ac:dyDescent="0.2">
      <c r="L487" s="25" t="str">
        <f t="shared" ref="L487:L507" si="365">IF(K37&lt;&gt;0,K37,"")</f>
        <v/>
      </c>
      <c r="M487" s="28" t="str">
        <f t="shared" ref="M487:M507" si="366">IF(K37&lt;&gt;0,"x10","")</f>
        <v/>
      </c>
      <c r="N487" s="15">
        <v>30</v>
      </c>
      <c r="O487" s="26" t="e">
        <f t="shared" ref="O487:O507" si="367">Z487+(AA487-1)/2</f>
        <v>#VALUE!</v>
      </c>
      <c r="P487" s="21" t="str">
        <f t="shared" ref="P487:P507" si="368">IF(M487="x1",O487,"")</f>
        <v/>
      </c>
      <c r="Q487" s="21" t="str">
        <f t="shared" ref="Q487:Q507" si="369">IF(M487="x2",O487,"")</f>
        <v/>
      </c>
      <c r="R487" s="21" t="str">
        <f t="shared" ref="R487:R507" si="370">IF($M487="x3",$O487,"")</f>
        <v/>
      </c>
      <c r="S487" s="21" t="str">
        <f t="shared" ref="S487:S507" si="371">IF($M487="x4",$O487,"")</f>
        <v/>
      </c>
      <c r="T487" s="21" t="str">
        <f t="shared" ref="T487:T507" si="372">IF($M487="x5",$O487,"")</f>
        <v/>
      </c>
      <c r="U487" s="21" t="str">
        <f t="shared" ref="U487:U507" si="373">IF($M487="x6",$O487,"")</f>
        <v/>
      </c>
      <c r="V487" s="21" t="str">
        <f t="shared" ref="V487:V507" si="374">IF($M487="x7",$O487,"")</f>
        <v/>
      </c>
      <c r="W487" s="21" t="str">
        <f t="shared" ref="W487:W507" si="375">IF($M487="x8",$O487,"")</f>
        <v/>
      </c>
      <c r="X487" s="21" t="str">
        <f t="shared" ref="X487:X507" si="376">IF($M487="x9",$O487,"")</f>
        <v/>
      </c>
      <c r="Y487" s="21" t="str">
        <f t="shared" ref="Y487:Y507" si="377">IF($M487="x10",$O487,"")</f>
        <v/>
      </c>
      <c r="Z487" s="27" t="e">
        <f t="shared" si="341"/>
        <v>#VALUE!</v>
      </c>
      <c r="AA487" s="27" t="e">
        <f t="shared" si="364"/>
        <v>#VALUE!</v>
      </c>
      <c r="AB487" s="15" t="str">
        <f t="shared" ref="AB487:AB507" si="378">IF(M487=0,"",M487)</f>
        <v/>
      </c>
      <c r="AC487" s="15">
        <v>30</v>
      </c>
      <c r="AE487" s="15">
        <v>480</v>
      </c>
      <c r="AF487" s="15">
        <f t="shared" si="343"/>
        <v>0</v>
      </c>
      <c r="AG487" s="15" t="str">
        <f t="shared" si="333"/>
        <v/>
      </c>
      <c r="AH487" s="15" t="str">
        <f t="shared" si="334"/>
        <v/>
      </c>
    </row>
    <row r="488" spans="12:34" x14ac:dyDescent="0.2">
      <c r="L488" s="25" t="str">
        <f t="shared" si="365"/>
        <v/>
      </c>
      <c r="M488" s="28" t="str">
        <f t="shared" si="366"/>
        <v/>
      </c>
      <c r="N488" s="15">
        <v>31</v>
      </c>
      <c r="O488" s="26" t="e">
        <f t="shared" si="367"/>
        <v>#VALUE!</v>
      </c>
      <c r="P488" s="21" t="str">
        <f t="shared" si="368"/>
        <v/>
      </c>
      <c r="Q488" s="21" t="str">
        <f t="shared" si="369"/>
        <v/>
      </c>
      <c r="R488" s="21" t="str">
        <f t="shared" si="370"/>
        <v/>
      </c>
      <c r="S488" s="21" t="str">
        <f t="shared" si="371"/>
        <v/>
      </c>
      <c r="T488" s="21" t="str">
        <f t="shared" si="372"/>
        <v/>
      </c>
      <c r="U488" s="21" t="str">
        <f t="shared" si="373"/>
        <v/>
      </c>
      <c r="V488" s="21" t="str">
        <f t="shared" si="374"/>
        <v/>
      </c>
      <c r="W488" s="21" t="str">
        <f t="shared" si="375"/>
        <v/>
      </c>
      <c r="X488" s="21" t="str">
        <f t="shared" si="376"/>
        <v/>
      </c>
      <c r="Y488" s="21" t="str">
        <f t="shared" si="377"/>
        <v/>
      </c>
      <c r="Z488" s="27" t="e">
        <f t="shared" si="341"/>
        <v>#VALUE!</v>
      </c>
      <c r="AA488" s="27" t="e">
        <f t="shared" si="364"/>
        <v>#VALUE!</v>
      </c>
      <c r="AB488" s="15" t="str">
        <f t="shared" si="378"/>
        <v/>
      </c>
      <c r="AC488" s="15">
        <v>31</v>
      </c>
      <c r="AE488" s="15">
        <v>481</v>
      </c>
      <c r="AF488" s="15">
        <f t="shared" si="343"/>
        <v>0</v>
      </c>
      <c r="AG488" s="15" t="str">
        <f t="shared" si="333"/>
        <v/>
      </c>
      <c r="AH488" s="15" t="str">
        <f t="shared" si="334"/>
        <v/>
      </c>
    </row>
    <row r="489" spans="12:34" x14ac:dyDescent="0.2">
      <c r="L489" s="25" t="str">
        <f t="shared" si="365"/>
        <v/>
      </c>
      <c r="M489" s="28" t="str">
        <f t="shared" si="366"/>
        <v/>
      </c>
      <c r="N489" s="15">
        <v>32</v>
      </c>
      <c r="O489" s="26" t="e">
        <f t="shared" si="367"/>
        <v>#VALUE!</v>
      </c>
      <c r="P489" s="21" t="str">
        <f t="shared" si="368"/>
        <v/>
      </c>
      <c r="Q489" s="21" t="str">
        <f t="shared" si="369"/>
        <v/>
      </c>
      <c r="R489" s="21" t="str">
        <f t="shared" si="370"/>
        <v/>
      </c>
      <c r="S489" s="21" t="str">
        <f t="shared" si="371"/>
        <v/>
      </c>
      <c r="T489" s="21" t="str">
        <f t="shared" si="372"/>
        <v/>
      </c>
      <c r="U489" s="21" t="str">
        <f t="shared" si="373"/>
        <v/>
      </c>
      <c r="V489" s="21" t="str">
        <f t="shared" si="374"/>
        <v/>
      </c>
      <c r="W489" s="21" t="str">
        <f t="shared" si="375"/>
        <v/>
      </c>
      <c r="X489" s="21" t="str">
        <f t="shared" si="376"/>
        <v/>
      </c>
      <c r="Y489" s="21" t="str">
        <f t="shared" si="377"/>
        <v/>
      </c>
      <c r="Z489" s="27" t="e">
        <f t="shared" si="341"/>
        <v>#VALUE!</v>
      </c>
      <c r="AA489" s="27" t="e">
        <f t="shared" si="364"/>
        <v>#VALUE!</v>
      </c>
      <c r="AB489" s="15" t="str">
        <f t="shared" si="378"/>
        <v/>
      </c>
      <c r="AC489" s="15">
        <v>32</v>
      </c>
      <c r="AE489" s="15">
        <v>482</v>
      </c>
      <c r="AF489" s="15">
        <f t="shared" si="343"/>
        <v>0</v>
      </c>
      <c r="AG489" s="15" t="str">
        <f t="shared" si="333"/>
        <v/>
      </c>
      <c r="AH489" s="15" t="str">
        <f t="shared" si="334"/>
        <v/>
      </c>
    </row>
    <row r="490" spans="12:34" x14ac:dyDescent="0.2">
      <c r="L490" s="25" t="str">
        <f t="shared" si="365"/>
        <v/>
      </c>
      <c r="M490" s="28" t="str">
        <f t="shared" si="366"/>
        <v/>
      </c>
      <c r="N490" s="15">
        <v>33</v>
      </c>
      <c r="O490" s="26" t="e">
        <f t="shared" si="367"/>
        <v>#VALUE!</v>
      </c>
      <c r="P490" s="21" t="str">
        <f t="shared" si="368"/>
        <v/>
      </c>
      <c r="Q490" s="21" t="str">
        <f t="shared" si="369"/>
        <v/>
      </c>
      <c r="R490" s="21" t="str">
        <f t="shared" si="370"/>
        <v/>
      </c>
      <c r="S490" s="21" t="str">
        <f t="shared" si="371"/>
        <v/>
      </c>
      <c r="T490" s="21" t="str">
        <f t="shared" si="372"/>
        <v/>
      </c>
      <c r="U490" s="21" t="str">
        <f t="shared" si="373"/>
        <v/>
      </c>
      <c r="V490" s="21" t="str">
        <f t="shared" si="374"/>
        <v/>
      </c>
      <c r="W490" s="21" t="str">
        <f t="shared" si="375"/>
        <v/>
      </c>
      <c r="X490" s="21" t="str">
        <f t="shared" si="376"/>
        <v/>
      </c>
      <c r="Y490" s="21" t="str">
        <f t="shared" si="377"/>
        <v/>
      </c>
      <c r="Z490" s="27" t="e">
        <f t="shared" si="341"/>
        <v>#VALUE!</v>
      </c>
      <c r="AA490" s="27" t="e">
        <f t="shared" si="364"/>
        <v>#VALUE!</v>
      </c>
      <c r="AB490" s="15" t="str">
        <f t="shared" si="378"/>
        <v/>
      </c>
      <c r="AC490" s="15">
        <v>33</v>
      </c>
      <c r="AE490" s="15">
        <v>483</v>
      </c>
      <c r="AF490" s="15">
        <f t="shared" si="343"/>
        <v>0</v>
      </c>
      <c r="AG490" s="15" t="str">
        <f t="shared" si="333"/>
        <v/>
      </c>
      <c r="AH490" s="15" t="str">
        <f t="shared" si="334"/>
        <v/>
      </c>
    </row>
    <row r="491" spans="12:34" x14ac:dyDescent="0.2">
      <c r="L491" s="25" t="str">
        <f t="shared" si="365"/>
        <v/>
      </c>
      <c r="M491" s="28" t="str">
        <f t="shared" si="366"/>
        <v/>
      </c>
      <c r="N491" s="15">
        <v>34</v>
      </c>
      <c r="O491" s="26" t="e">
        <f t="shared" si="367"/>
        <v>#VALUE!</v>
      </c>
      <c r="P491" s="21" t="str">
        <f t="shared" si="368"/>
        <v/>
      </c>
      <c r="Q491" s="21" t="str">
        <f t="shared" si="369"/>
        <v/>
      </c>
      <c r="R491" s="21" t="str">
        <f t="shared" si="370"/>
        <v/>
      </c>
      <c r="S491" s="21" t="str">
        <f t="shared" si="371"/>
        <v/>
      </c>
      <c r="T491" s="21" t="str">
        <f t="shared" si="372"/>
        <v/>
      </c>
      <c r="U491" s="21" t="str">
        <f t="shared" si="373"/>
        <v/>
      </c>
      <c r="V491" s="21" t="str">
        <f t="shared" si="374"/>
        <v/>
      </c>
      <c r="W491" s="21" t="str">
        <f t="shared" si="375"/>
        <v/>
      </c>
      <c r="X491" s="21" t="str">
        <f t="shared" si="376"/>
        <v/>
      </c>
      <c r="Y491" s="21" t="str">
        <f t="shared" si="377"/>
        <v/>
      </c>
      <c r="Z491" s="27" t="e">
        <f t="shared" si="341"/>
        <v>#VALUE!</v>
      </c>
      <c r="AA491" s="27" t="e">
        <f t="shared" si="364"/>
        <v>#VALUE!</v>
      </c>
      <c r="AB491" s="15" t="str">
        <f t="shared" si="378"/>
        <v/>
      </c>
      <c r="AC491" s="15">
        <v>34</v>
      </c>
      <c r="AE491" s="15">
        <v>484</v>
      </c>
      <c r="AF491" s="15">
        <f t="shared" si="343"/>
        <v>0</v>
      </c>
      <c r="AG491" s="15" t="str">
        <f t="shared" si="333"/>
        <v/>
      </c>
      <c r="AH491" s="15" t="str">
        <f t="shared" si="334"/>
        <v/>
      </c>
    </row>
    <row r="492" spans="12:34" x14ac:dyDescent="0.2">
      <c r="L492" s="25" t="str">
        <f t="shared" si="365"/>
        <v/>
      </c>
      <c r="M492" s="28" t="str">
        <f t="shared" si="366"/>
        <v/>
      </c>
      <c r="N492" s="15">
        <v>35</v>
      </c>
      <c r="O492" s="26" t="e">
        <f t="shared" si="367"/>
        <v>#VALUE!</v>
      </c>
      <c r="P492" s="21" t="str">
        <f t="shared" si="368"/>
        <v/>
      </c>
      <c r="Q492" s="21" t="str">
        <f t="shared" si="369"/>
        <v/>
      </c>
      <c r="R492" s="21" t="str">
        <f t="shared" si="370"/>
        <v/>
      </c>
      <c r="S492" s="21" t="str">
        <f t="shared" si="371"/>
        <v/>
      </c>
      <c r="T492" s="21" t="str">
        <f t="shared" si="372"/>
        <v/>
      </c>
      <c r="U492" s="21" t="str">
        <f t="shared" si="373"/>
        <v/>
      </c>
      <c r="V492" s="21" t="str">
        <f t="shared" si="374"/>
        <v/>
      </c>
      <c r="W492" s="21" t="str">
        <f t="shared" si="375"/>
        <v/>
      </c>
      <c r="X492" s="21" t="str">
        <f t="shared" si="376"/>
        <v/>
      </c>
      <c r="Y492" s="21" t="str">
        <f t="shared" si="377"/>
        <v/>
      </c>
      <c r="Z492" s="27" t="e">
        <f t="shared" si="341"/>
        <v>#VALUE!</v>
      </c>
      <c r="AA492" s="27" t="e">
        <f t="shared" si="364"/>
        <v>#VALUE!</v>
      </c>
      <c r="AB492" s="15" t="str">
        <f t="shared" si="378"/>
        <v/>
      </c>
      <c r="AC492" s="15">
        <v>35</v>
      </c>
      <c r="AE492" s="15">
        <v>485</v>
      </c>
      <c r="AF492" s="15">
        <f t="shared" si="343"/>
        <v>0</v>
      </c>
      <c r="AG492" s="15" t="str">
        <f t="shared" si="333"/>
        <v/>
      </c>
      <c r="AH492" s="15" t="str">
        <f t="shared" si="334"/>
        <v/>
      </c>
    </row>
    <row r="493" spans="12:34" x14ac:dyDescent="0.2">
      <c r="L493" s="25" t="str">
        <f t="shared" si="365"/>
        <v/>
      </c>
      <c r="M493" s="28" t="str">
        <f t="shared" si="366"/>
        <v/>
      </c>
      <c r="N493" s="15">
        <v>36</v>
      </c>
      <c r="O493" s="26" t="e">
        <f t="shared" si="367"/>
        <v>#VALUE!</v>
      </c>
      <c r="P493" s="21" t="str">
        <f t="shared" si="368"/>
        <v/>
      </c>
      <c r="Q493" s="21" t="str">
        <f t="shared" si="369"/>
        <v/>
      </c>
      <c r="R493" s="21" t="str">
        <f t="shared" si="370"/>
        <v/>
      </c>
      <c r="S493" s="21" t="str">
        <f t="shared" si="371"/>
        <v/>
      </c>
      <c r="T493" s="21" t="str">
        <f t="shared" si="372"/>
        <v/>
      </c>
      <c r="U493" s="21" t="str">
        <f t="shared" si="373"/>
        <v/>
      </c>
      <c r="V493" s="21" t="str">
        <f t="shared" si="374"/>
        <v/>
      </c>
      <c r="W493" s="21" t="str">
        <f t="shared" si="375"/>
        <v/>
      </c>
      <c r="X493" s="21" t="str">
        <f t="shared" si="376"/>
        <v/>
      </c>
      <c r="Y493" s="21" t="str">
        <f t="shared" si="377"/>
        <v/>
      </c>
      <c r="Z493" s="27" t="e">
        <f t="shared" si="341"/>
        <v>#VALUE!</v>
      </c>
      <c r="AA493" s="27" t="e">
        <f t="shared" si="364"/>
        <v>#VALUE!</v>
      </c>
      <c r="AB493" s="15" t="str">
        <f t="shared" si="378"/>
        <v/>
      </c>
      <c r="AC493" s="15">
        <v>36</v>
      </c>
      <c r="AE493" s="15">
        <v>486</v>
      </c>
      <c r="AF493" s="15">
        <f t="shared" si="343"/>
        <v>0</v>
      </c>
      <c r="AG493" s="15" t="str">
        <f t="shared" si="333"/>
        <v/>
      </c>
      <c r="AH493" s="15" t="str">
        <f t="shared" si="334"/>
        <v/>
      </c>
    </row>
    <row r="494" spans="12:34" x14ac:dyDescent="0.2">
      <c r="L494" s="25" t="str">
        <f t="shared" si="365"/>
        <v/>
      </c>
      <c r="M494" s="28" t="str">
        <f t="shared" si="366"/>
        <v/>
      </c>
      <c r="N494" s="15">
        <v>37</v>
      </c>
      <c r="O494" s="26" t="e">
        <f t="shared" si="367"/>
        <v>#VALUE!</v>
      </c>
      <c r="P494" s="21" t="str">
        <f t="shared" si="368"/>
        <v/>
      </c>
      <c r="Q494" s="21" t="str">
        <f t="shared" si="369"/>
        <v/>
      </c>
      <c r="R494" s="21" t="str">
        <f t="shared" si="370"/>
        <v/>
      </c>
      <c r="S494" s="21" t="str">
        <f t="shared" si="371"/>
        <v/>
      </c>
      <c r="T494" s="21" t="str">
        <f t="shared" si="372"/>
        <v/>
      </c>
      <c r="U494" s="21" t="str">
        <f t="shared" si="373"/>
        <v/>
      </c>
      <c r="V494" s="21" t="str">
        <f t="shared" si="374"/>
        <v/>
      </c>
      <c r="W494" s="21" t="str">
        <f t="shared" si="375"/>
        <v/>
      </c>
      <c r="X494" s="21" t="str">
        <f t="shared" si="376"/>
        <v/>
      </c>
      <c r="Y494" s="21" t="str">
        <f t="shared" si="377"/>
        <v/>
      </c>
      <c r="Z494" s="27" t="e">
        <f t="shared" si="341"/>
        <v>#VALUE!</v>
      </c>
      <c r="AA494" s="27" t="e">
        <f t="shared" si="364"/>
        <v>#VALUE!</v>
      </c>
      <c r="AB494" s="15" t="str">
        <f t="shared" si="378"/>
        <v/>
      </c>
      <c r="AC494" s="15">
        <v>37</v>
      </c>
      <c r="AE494" s="15">
        <v>487</v>
      </c>
      <c r="AF494" s="15">
        <f t="shared" si="343"/>
        <v>0</v>
      </c>
      <c r="AG494" s="15" t="str">
        <f t="shared" si="333"/>
        <v/>
      </c>
      <c r="AH494" s="15" t="str">
        <f t="shared" si="334"/>
        <v/>
      </c>
    </row>
    <row r="495" spans="12:34" x14ac:dyDescent="0.2">
      <c r="L495" s="25" t="str">
        <f t="shared" si="365"/>
        <v/>
      </c>
      <c r="M495" s="28" t="str">
        <f t="shared" si="366"/>
        <v/>
      </c>
      <c r="N495" s="15">
        <v>38</v>
      </c>
      <c r="O495" s="26" t="e">
        <f t="shared" si="367"/>
        <v>#VALUE!</v>
      </c>
      <c r="P495" s="21" t="str">
        <f t="shared" si="368"/>
        <v/>
      </c>
      <c r="Q495" s="21" t="str">
        <f t="shared" si="369"/>
        <v/>
      </c>
      <c r="R495" s="21" t="str">
        <f t="shared" si="370"/>
        <v/>
      </c>
      <c r="S495" s="21" t="str">
        <f t="shared" si="371"/>
        <v/>
      </c>
      <c r="T495" s="21" t="str">
        <f t="shared" si="372"/>
        <v/>
      </c>
      <c r="U495" s="21" t="str">
        <f t="shared" si="373"/>
        <v/>
      </c>
      <c r="V495" s="21" t="str">
        <f t="shared" si="374"/>
        <v/>
      </c>
      <c r="W495" s="21" t="str">
        <f t="shared" si="375"/>
        <v/>
      </c>
      <c r="X495" s="21" t="str">
        <f t="shared" si="376"/>
        <v/>
      </c>
      <c r="Y495" s="21" t="str">
        <f t="shared" si="377"/>
        <v/>
      </c>
      <c r="Z495" s="27" t="e">
        <f t="shared" si="341"/>
        <v>#VALUE!</v>
      </c>
      <c r="AA495" s="27" t="e">
        <f t="shared" si="364"/>
        <v>#VALUE!</v>
      </c>
      <c r="AB495" s="15" t="str">
        <f t="shared" si="378"/>
        <v/>
      </c>
      <c r="AC495" s="15">
        <v>38</v>
      </c>
      <c r="AE495" s="15">
        <v>488</v>
      </c>
      <c r="AF495" s="15">
        <f t="shared" si="343"/>
        <v>0</v>
      </c>
      <c r="AG495" s="15" t="str">
        <f t="shared" si="333"/>
        <v/>
      </c>
      <c r="AH495" s="15" t="str">
        <f t="shared" si="334"/>
        <v/>
      </c>
    </row>
    <row r="496" spans="12:34" x14ac:dyDescent="0.2">
      <c r="L496" s="25" t="str">
        <f t="shared" si="365"/>
        <v/>
      </c>
      <c r="M496" s="28" t="str">
        <f t="shared" si="366"/>
        <v/>
      </c>
      <c r="N496" s="15">
        <v>39</v>
      </c>
      <c r="O496" s="26" t="e">
        <f t="shared" si="367"/>
        <v>#VALUE!</v>
      </c>
      <c r="P496" s="21" t="str">
        <f t="shared" si="368"/>
        <v/>
      </c>
      <c r="Q496" s="21" t="str">
        <f t="shared" si="369"/>
        <v/>
      </c>
      <c r="R496" s="21" t="str">
        <f t="shared" si="370"/>
        <v/>
      </c>
      <c r="S496" s="21" t="str">
        <f t="shared" si="371"/>
        <v/>
      </c>
      <c r="T496" s="21" t="str">
        <f t="shared" si="372"/>
        <v/>
      </c>
      <c r="U496" s="21" t="str">
        <f t="shared" si="373"/>
        <v/>
      </c>
      <c r="V496" s="21" t="str">
        <f t="shared" si="374"/>
        <v/>
      </c>
      <c r="W496" s="21" t="str">
        <f t="shared" si="375"/>
        <v/>
      </c>
      <c r="X496" s="21" t="str">
        <f t="shared" si="376"/>
        <v/>
      </c>
      <c r="Y496" s="21" t="str">
        <f t="shared" si="377"/>
        <v/>
      </c>
      <c r="Z496" s="27" t="e">
        <f t="shared" si="341"/>
        <v>#VALUE!</v>
      </c>
      <c r="AA496" s="27" t="e">
        <f t="shared" si="364"/>
        <v>#VALUE!</v>
      </c>
      <c r="AB496" s="15" t="str">
        <f t="shared" si="378"/>
        <v/>
      </c>
      <c r="AC496" s="15">
        <v>39</v>
      </c>
      <c r="AE496" s="15">
        <v>489</v>
      </c>
      <c r="AF496" s="15">
        <f t="shared" si="343"/>
        <v>0</v>
      </c>
      <c r="AG496" s="15" t="str">
        <f t="shared" si="333"/>
        <v/>
      </c>
      <c r="AH496" s="15" t="str">
        <f t="shared" si="334"/>
        <v/>
      </c>
    </row>
    <row r="497" spans="12:34" x14ac:dyDescent="0.2">
      <c r="L497" s="25" t="str">
        <f t="shared" si="365"/>
        <v/>
      </c>
      <c r="M497" s="28" t="str">
        <f t="shared" si="366"/>
        <v/>
      </c>
      <c r="N497" s="15">
        <v>40</v>
      </c>
      <c r="O497" s="26" t="e">
        <f t="shared" si="367"/>
        <v>#VALUE!</v>
      </c>
      <c r="P497" s="21" t="str">
        <f t="shared" si="368"/>
        <v/>
      </c>
      <c r="Q497" s="21" t="str">
        <f t="shared" si="369"/>
        <v/>
      </c>
      <c r="R497" s="21" t="str">
        <f t="shared" si="370"/>
        <v/>
      </c>
      <c r="S497" s="21" t="str">
        <f t="shared" si="371"/>
        <v/>
      </c>
      <c r="T497" s="21" t="str">
        <f t="shared" si="372"/>
        <v/>
      </c>
      <c r="U497" s="21" t="str">
        <f t="shared" si="373"/>
        <v/>
      </c>
      <c r="V497" s="21" t="str">
        <f t="shared" si="374"/>
        <v/>
      </c>
      <c r="W497" s="21" t="str">
        <f t="shared" si="375"/>
        <v/>
      </c>
      <c r="X497" s="21" t="str">
        <f t="shared" si="376"/>
        <v/>
      </c>
      <c r="Y497" s="21" t="str">
        <f t="shared" si="377"/>
        <v/>
      </c>
      <c r="Z497" s="27" t="e">
        <f t="shared" si="341"/>
        <v>#VALUE!</v>
      </c>
      <c r="AA497" s="27" t="e">
        <f t="shared" si="364"/>
        <v>#VALUE!</v>
      </c>
      <c r="AB497" s="15" t="str">
        <f t="shared" si="378"/>
        <v/>
      </c>
      <c r="AC497" s="15">
        <v>40</v>
      </c>
      <c r="AE497" s="15">
        <v>490</v>
      </c>
      <c r="AF497" s="15">
        <f t="shared" si="343"/>
        <v>0</v>
      </c>
      <c r="AG497" s="15" t="str">
        <f t="shared" ref="AG497:AG507" si="379">IF(AF497&lt;2,"",AF497)</f>
        <v/>
      </c>
      <c r="AH497" s="15" t="str">
        <f t="shared" ref="AH497:AH507" si="380">IF(AG497="","",(AG497^3)-AG497)</f>
        <v/>
      </c>
    </row>
    <row r="498" spans="12:34" x14ac:dyDescent="0.2">
      <c r="L498" s="25" t="str">
        <f t="shared" si="365"/>
        <v/>
      </c>
      <c r="M498" s="28" t="str">
        <f t="shared" si="366"/>
        <v/>
      </c>
      <c r="N498" s="15">
        <v>41</v>
      </c>
      <c r="O498" s="26" t="e">
        <f t="shared" si="367"/>
        <v>#VALUE!</v>
      </c>
      <c r="P498" s="21" t="str">
        <f t="shared" si="368"/>
        <v/>
      </c>
      <c r="Q498" s="21" t="str">
        <f t="shared" si="369"/>
        <v/>
      </c>
      <c r="R498" s="21" t="str">
        <f t="shared" si="370"/>
        <v/>
      </c>
      <c r="S498" s="21" t="str">
        <f t="shared" si="371"/>
        <v/>
      </c>
      <c r="T498" s="21" t="str">
        <f t="shared" si="372"/>
        <v/>
      </c>
      <c r="U498" s="21" t="str">
        <f t="shared" si="373"/>
        <v/>
      </c>
      <c r="V498" s="21" t="str">
        <f t="shared" si="374"/>
        <v/>
      </c>
      <c r="W498" s="21" t="str">
        <f t="shared" si="375"/>
        <v/>
      </c>
      <c r="X498" s="21" t="str">
        <f t="shared" si="376"/>
        <v/>
      </c>
      <c r="Y498" s="21" t="str">
        <f t="shared" si="377"/>
        <v/>
      </c>
      <c r="Z498" s="27" t="e">
        <f t="shared" si="341"/>
        <v>#VALUE!</v>
      </c>
      <c r="AA498" s="27" t="e">
        <f t="shared" si="364"/>
        <v>#VALUE!</v>
      </c>
      <c r="AB498" s="15" t="str">
        <f t="shared" si="378"/>
        <v/>
      </c>
      <c r="AC498" s="15">
        <v>41</v>
      </c>
      <c r="AE498" s="15">
        <v>491</v>
      </c>
      <c r="AF498" s="15">
        <f t="shared" si="343"/>
        <v>0</v>
      </c>
      <c r="AG498" s="15" t="str">
        <f t="shared" si="379"/>
        <v/>
      </c>
      <c r="AH498" s="15" t="str">
        <f t="shared" si="380"/>
        <v/>
      </c>
    </row>
    <row r="499" spans="12:34" x14ac:dyDescent="0.2">
      <c r="L499" s="25" t="str">
        <f t="shared" si="365"/>
        <v/>
      </c>
      <c r="M499" s="28" t="str">
        <f t="shared" si="366"/>
        <v/>
      </c>
      <c r="N499" s="15">
        <v>42</v>
      </c>
      <c r="O499" s="26" t="e">
        <f t="shared" si="367"/>
        <v>#VALUE!</v>
      </c>
      <c r="P499" s="21" t="str">
        <f t="shared" si="368"/>
        <v/>
      </c>
      <c r="Q499" s="21" t="str">
        <f t="shared" si="369"/>
        <v/>
      </c>
      <c r="R499" s="21" t="str">
        <f t="shared" si="370"/>
        <v/>
      </c>
      <c r="S499" s="21" t="str">
        <f t="shared" si="371"/>
        <v/>
      </c>
      <c r="T499" s="21" t="str">
        <f t="shared" si="372"/>
        <v/>
      </c>
      <c r="U499" s="21" t="str">
        <f t="shared" si="373"/>
        <v/>
      </c>
      <c r="V499" s="21" t="str">
        <f t="shared" si="374"/>
        <v/>
      </c>
      <c r="W499" s="21" t="str">
        <f t="shared" si="375"/>
        <v/>
      </c>
      <c r="X499" s="21" t="str">
        <f t="shared" si="376"/>
        <v/>
      </c>
      <c r="Y499" s="21" t="str">
        <f t="shared" si="377"/>
        <v/>
      </c>
      <c r="Z499" s="27" t="e">
        <f t="shared" si="341"/>
        <v>#VALUE!</v>
      </c>
      <c r="AA499" s="27" t="e">
        <f t="shared" si="364"/>
        <v>#VALUE!</v>
      </c>
      <c r="AB499" s="15" t="str">
        <f t="shared" si="378"/>
        <v/>
      </c>
      <c r="AC499" s="15">
        <v>42</v>
      </c>
      <c r="AE499" s="15">
        <v>492</v>
      </c>
      <c r="AF499" s="15">
        <f t="shared" si="343"/>
        <v>0</v>
      </c>
      <c r="AG499" s="15" t="str">
        <f t="shared" si="379"/>
        <v/>
      </c>
      <c r="AH499" s="15" t="str">
        <f t="shared" si="380"/>
        <v/>
      </c>
    </row>
    <row r="500" spans="12:34" x14ac:dyDescent="0.2">
      <c r="L500" s="25" t="str">
        <f t="shared" si="365"/>
        <v/>
      </c>
      <c r="M500" s="28" t="str">
        <f t="shared" si="366"/>
        <v/>
      </c>
      <c r="N500" s="15">
        <v>43</v>
      </c>
      <c r="O500" s="26" t="e">
        <f t="shared" si="367"/>
        <v>#VALUE!</v>
      </c>
      <c r="P500" s="21" t="str">
        <f t="shared" si="368"/>
        <v/>
      </c>
      <c r="Q500" s="21" t="str">
        <f t="shared" si="369"/>
        <v/>
      </c>
      <c r="R500" s="21" t="str">
        <f t="shared" si="370"/>
        <v/>
      </c>
      <c r="S500" s="21" t="str">
        <f t="shared" si="371"/>
        <v/>
      </c>
      <c r="T500" s="21" t="str">
        <f t="shared" si="372"/>
        <v/>
      </c>
      <c r="U500" s="21" t="str">
        <f t="shared" si="373"/>
        <v/>
      </c>
      <c r="V500" s="21" t="str">
        <f t="shared" si="374"/>
        <v/>
      </c>
      <c r="W500" s="21" t="str">
        <f t="shared" si="375"/>
        <v/>
      </c>
      <c r="X500" s="21" t="str">
        <f t="shared" si="376"/>
        <v/>
      </c>
      <c r="Y500" s="21" t="str">
        <f t="shared" si="377"/>
        <v/>
      </c>
      <c r="Z500" s="27" t="e">
        <f t="shared" si="341"/>
        <v>#VALUE!</v>
      </c>
      <c r="AA500" s="27" t="e">
        <f t="shared" si="364"/>
        <v>#VALUE!</v>
      </c>
      <c r="AB500" s="15" t="str">
        <f t="shared" si="378"/>
        <v/>
      </c>
      <c r="AC500" s="15">
        <v>43</v>
      </c>
      <c r="AE500" s="15">
        <v>493</v>
      </c>
      <c r="AF500" s="15">
        <f t="shared" si="343"/>
        <v>0</v>
      </c>
      <c r="AG500" s="15" t="str">
        <f t="shared" si="379"/>
        <v/>
      </c>
      <c r="AH500" s="15" t="str">
        <f t="shared" si="380"/>
        <v/>
      </c>
    </row>
    <row r="501" spans="12:34" x14ac:dyDescent="0.2">
      <c r="L501" s="25" t="str">
        <f t="shared" si="365"/>
        <v/>
      </c>
      <c r="M501" s="28" t="str">
        <f t="shared" si="366"/>
        <v/>
      </c>
      <c r="N501" s="15">
        <v>44</v>
      </c>
      <c r="O501" s="26" t="e">
        <f t="shared" si="367"/>
        <v>#VALUE!</v>
      </c>
      <c r="P501" s="21" t="str">
        <f t="shared" si="368"/>
        <v/>
      </c>
      <c r="Q501" s="21" t="str">
        <f t="shared" si="369"/>
        <v/>
      </c>
      <c r="R501" s="21" t="str">
        <f t="shared" si="370"/>
        <v/>
      </c>
      <c r="S501" s="21" t="str">
        <f t="shared" si="371"/>
        <v/>
      </c>
      <c r="T501" s="21" t="str">
        <f t="shared" si="372"/>
        <v/>
      </c>
      <c r="U501" s="21" t="str">
        <f t="shared" si="373"/>
        <v/>
      </c>
      <c r="V501" s="21" t="str">
        <f t="shared" si="374"/>
        <v/>
      </c>
      <c r="W501" s="21" t="str">
        <f t="shared" si="375"/>
        <v/>
      </c>
      <c r="X501" s="21" t="str">
        <f t="shared" si="376"/>
        <v/>
      </c>
      <c r="Y501" s="21" t="str">
        <f t="shared" si="377"/>
        <v/>
      </c>
      <c r="Z501" s="27" t="e">
        <f t="shared" si="341"/>
        <v>#VALUE!</v>
      </c>
      <c r="AA501" s="27" t="e">
        <f t="shared" si="364"/>
        <v>#VALUE!</v>
      </c>
      <c r="AB501" s="15" t="str">
        <f t="shared" si="378"/>
        <v/>
      </c>
      <c r="AC501" s="15">
        <v>44</v>
      </c>
      <c r="AE501" s="15">
        <v>494</v>
      </c>
      <c r="AF501" s="15">
        <f t="shared" si="343"/>
        <v>0</v>
      </c>
      <c r="AG501" s="15" t="str">
        <f t="shared" si="379"/>
        <v/>
      </c>
      <c r="AH501" s="15" t="str">
        <f t="shared" si="380"/>
        <v/>
      </c>
    </row>
    <row r="502" spans="12:34" x14ac:dyDescent="0.2">
      <c r="L502" s="25" t="str">
        <f t="shared" si="365"/>
        <v/>
      </c>
      <c r="M502" s="28" t="str">
        <f t="shared" si="366"/>
        <v/>
      </c>
      <c r="N502" s="15">
        <v>45</v>
      </c>
      <c r="O502" s="26" t="e">
        <f t="shared" si="367"/>
        <v>#VALUE!</v>
      </c>
      <c r="P502" s="21" t="str">
        <f t="shared" si="368"/>
        <v/>
      </c>
      <c r="Q502" s="21" t="str">
        <f t="shared" si="369"/>
        <v/>
      </c>
      <c r="R502" s="21" t="str">
        <f t="shared" si="370"/>
        <v/>
      </c>
      <c r="S502" s="21" t="str">
        <f t="shared" si="371"/>
        <v/>
      </c>
      <c r="T502" s="21" t="str">
        <f t="shared" si="372"/>
        <v/>
      </c>
      <c r="U502" s="21" t="str">
        <f t="shared" si="373"/>
        <v/>
      </c>
      <c r="V502" s="21" t="str">
        <f t="shared" si="374"/>
        <v/>
      </c>
      <c r="W502" s="21" t="str">
        <f t="shared" si="375"/>
        <v/>
      </c>
      <c r="X502" s="21" t="str">
        <f t="shared" si="376"/>
        <v/>
      </c>
      <c r="Y502" s="21" t="str">
        <f t="shared" si="377"/>
        <v/>
      </c>
      <c r="Z502" s="27" t="e">
        <f t="shared" si="341"/>
        <v>#VALUE!</v>
      </c>
      <c r="AA502" s="27" t="e">
        <f t="shared" si="364"/>
        <v>#VALUE!</v>
      </c>
      <c r="AB502" s="15" t="str">
        <f t="shared" si="378"/>
        <v/>
      </c>
      <c r="AC502" s="15">
        <v>45</v>
      </c>
      <c r="AE502" s="15">
        <v>495</v>
      </c>
      <c r="AF502" s="15">
        <f t="shared" si="343"/>
        <v>0</v>
      </c>
      <c r="AG502" s="15" t="str">
        <f t="shared" si="379"/>
        <v/>
      </c>
      <c r="AH502" s="15" t="str">
        <f t="shared" si="380"/>
        <v/>
      </c>
    </row>
    <row r="503" spans="12:34" x14ac:dyDescent="0.2">
      <c r="L503" s="25" t="str">
        <f t="shared" si="365"/>
        <v/>
      </c>
      <c r="M503" s="28" t="str">
        <f t="shared" si="366"/>
        <v/>
      </c>
      <c r="N503" s="15">
        <v>46</v>
      </c>
      <c r="O503" s="26" t="e">
        <f t="shared" si="367"/>
        <v>#VALUE!</v>
      </c>
      <c r="P503" s="21" t="str">
        <f t="shared" si="368"/>
        <v/>
      </c>
      <c r="Q503" s="21" t="str">
        <f t="shared" si="369"/>
        <v/>
      </c>
      <c r="R503" s="21" t="str">
        <f t="shared" si="370"/>
        <v/>
      </c>
      <c r="S503" s="21" t="str">
        <f t="shared" si="371"/>
        <v/>
      </c>
      <c r="T503" s="21" t="str">
        <f t="shared" si="372"/>
        <v/>
      </c>
      <c r="U503" s="21" t="str">
        <f t="shared" si="373"/>
        <v/>
      </c>
      <c r="V503" s="21" t="str">
        <f t="shared" si="374"/>
        <v/>
      </c>
      <c r="W503" s="21" t="str">
        <f t="shared" si="375"/>
        <v/>
      </c>
      <c r="X503" s="21" t="str">
        <f t="shared" si="376"/>
        <v/>
      </c>
      <c r="Y503" s="21" t="str">
        <f t="shared" si="377"/>
        <v/>
      </c>
      <c r="Z503" s="27" t="e">
        <f t="shared" si="341"/>
        <v>#VALUE!</v>
      </c>
      <c r="AA503" s="27" t="e">
        <f t="shared" si="364"/>
        <v>#VALUE!</v>
      </c>
      <c r="AB503" s="15" t="str">
        <f t="shared" si="378"/>
        <v/>
      </c>
      <c r="AC503" s="15">
        <v>46</v>
      </c>
      <c r="AE503" s="15">
        <v>496</v>
      </c>
      <c r="AF503" s="15">
        <f t="shared" si="343"/>
        <v>0</v>
      </c>
      <c r="AG503" s="15" t="str">
        <f t="shared" si="379"/>
        <v/>
      </c>
      <c r="AH503" s="15" t="str">
        <f t="shared" si="380"/>
        <v/>
      </c>
    </row>
    <row r="504" spans="12:34" x14ac:dyDescent="0.2">
      <c r="L504" s="25" t="str">
        <f t="shared" si="365"/>
        <v/>
      </c>
      <c r="M504" s="28" t="str">
        <f t="shared" si="366"/>
        <v/>
      </c>
      <c r="N504" s="15">
        <v>47</v>
      </c>
      <c r="O504" s="26" t="e">
        <f t="shared" si="367"/>
        <v>#VALUE!</v>
      </c>
      <c r="P504" s="21" t="str">
        <f t="shared" si="368"/>
        <v/>
      </c>
      <c r="Q504" s="21" t="str">
        <f t="shared" si="369"/>
        <v/>
      </c>
      <c r="R504" s="21" t="str">
        <f t="shared" si="370"/>
        <v/>
      </c>
      <c r="S504" s="21" t="str">
        <f t="shared" si="371"/>
        <v/>
      </c>
      <c r="T504" s="21" t="str">
        <f t="shared" si="372"/>
        <v/>
      </c>
      <c r="U504" s="21" t="str">
        <f t="shared" si="373"/>
        <v/>
      </c>
      <c r="V504" s="21" t="str">
        <f t="shared" si="374"/>
        <v/>
      </c>
      <c r="W504" s="21" t="str">
        <f t="shared" si="375"/>
        <v/>
      </c>
      <c r="X504" s="21" t="str">
        <f t="shared" si="376"/>
        <v/>
      </c>
      <c r="Y504" s="21" t="str">
        <f t="shared" si="377"/>
        <v/>
      </c>
      <c r="Z504" s="27" t="e">
        <f t="shared" si="341"/>
        <v>#VALUE!</v>
      </c>
      <c r="AA504" s="27" t="e">
        <f t="shared" si="364"/>
        <v>#VALUE!</v>
      </c>
      <c r="AB504" s="15" t="str">
        <f t="shared" si="378"/>
        <v/>
      </c>
      <c r="AC504" s="15">
        <v>47</v>
      </c>
      <c r="AE504" s="15">
        <v>497</v>
      </c>
      <c r="AF504" s="15">
        <f t="shared" si="343"/>
        <v>0</v>
      </c>
      <c r="AG504" s="15" t="str">
        <f t="shared" si="379"/>
        <v/>
      </c>
      <c r="AH504" s="15" t="str">
        <f t="shared" si="380"/>
        <v/>
      </c>
    </row>
    <row r="505" spans="12:34" x14ac:dyDescent="0.2">
      <c r="L505" s="25" t="str">
        <f t="shared" si="365"/>
        <v/>
      </c>
      <c r="M505" s="28" t="str">
        <f t="shared" si="366"/>
        <v/>
      </c>
      <c r="N505" s="15">
        <v>48</v>
      </c>
      <c r="O505" s="26" t="e">
        <f t="shared" si="367"/>
        <v>#VALUE!</v>
      </c>
      <c r="P505" s="21" t="str">
        <f t="shared" si="368"/>
        <v/>
      </c>
      <c r="Q505" s="21" t="str">
        <f t="shared" si="369"/>
        <v/>
      </c>
      <c r="R505" s="21" t="str">
        <f t="shared" si="370"/>
        <v/>
      </c>
      <c r="S505" s="21" t="str">
        <f t="shared" si="371"/>
        <v/>
      </c>
      <c r="T505" s="21" t="str">
        <f t="shared" si="372"/>
        <v/>
      </c>
      <c r="U505" s="21" t="str">
        <f t="shared" si="373"/>
        <v/>
      </c>
      <c r="V505" s="21" t="str">
        <f t="shared" si="374"/>
        <v/>
      </c>
      <c r="W505" s="21" t="str">
        <f t="shared" si="375"/>
        <v/>
      </c>
      <c r="X505" s="21" t="str">
        <f t="shared" si="376"/>
        <v/>
      </c>
      <c r="Y505" s="21" t="str">
        <f t="shared" si="377"/>
        <v/>
      </c>
      <c r="Z505" s="27" t="e">
        <f t="shared" si="341"/>
        <v>#VALUE!</v>
      </c>
      <c r="AA505" s="27" t="e">
        <f t="shared" si="364"/>
        <v>#VALUE!</v>
      </c>
      <c r="AB505" s="15" t="str">
        <f t="shared" si="378"/>
        <v/>
      </c>
      <c r="AC505" s="15">
        <v>48</v>
      </c>
      <c r="AE505" s="15">
        <v>498</v>
      </c>
      <c r="AF505" s="15">
        <f t="shared" si="343"/>
        <v>0</v>
      </c>
      <c r="AG505" s="15" t="str">
        <f t="shared" si="379"/>
        <v/>
      </c>
      <c r="AH505" s="15" t="str">
        <f t="shared" si="380"/>
        <v/>
      </c>
    </row>
    <row r="506" spans="12:34" x14ac:dyDescent="0.2">
      <c r="L506" s="25" t="str">
        <f t="shared" si="365"/>
        <v/>
      </c>
      <c r="M506" s="28" t="str">
        <f t="shared" si="366"/>
        <v/>
      </c>
      <c r="N506" s="15">
        <v>49</v>
      </c>
      <c r="O506" s="26" t="e">
        <f t="shared" si="367"/>
        <v>#VALUE!</v>
      </c>
      <c r="P506" s="21" t="str">
        <f t="shared" si="368"/>
        <v/>
      </c>
      <c r="Q506" s="21" t="str">
        <f t="shared" si="369"/>
        <v/>
      </c>
      <c r="R506" s="21" t="str">
        <f t="shared" si="370"/>
        <v/>
      </c>
      <c r="S506" s="21" t="str">
        <f t="shared" si="371"/>
        <v/>
      </c>
      <c r="T506" s="21" t="str">
        <f t="shared" si="372"/>
        <v/>
      </c>
      <c r="U506" s="21" t="str">
        <f t="shared" si="373"/>
        <v/>
      </c>
      <c r="V506" s="21" t="str">
        <f t="shared" si="374"/>
        <v/>
      </c>
      <c r="W506" s="21" t="str">
        <f t="shared" si="375"/>
        <v/>
      </c>
      <c r="X506" s="21" t="str">
        <f t="shared" si="376"/>
        <v/>
      </c>
      <c r="Y506" s="21" t="str">
        <f t="shared" si="377"/>
        <v/>
      </c>
      <c r="Z506" s="27" t="e">
        <f t="shared" si="341"/>
        <v>#VALUE!</v>
      </c>
      <c r="AA506" s="27" t="e">
        <f t="shared" si="364"/>
        <v>#VALUE!</v>
      </c>
      <c r="AB506" s="15" t="str">
        <f t="shared" si="378"/>
        <v/>
      </c>
      <c r="AC506" s="15">
        <v>49</v>
      </c>
      <c r="AE506" s="15">
        <v>499</v>
      </c>
      <c r="AF506" s="15">
        <f t="shared" si="343"/>
        <v>0</v>
      </c>
      <c r="AG506" s="15" t="str">
        <f t="shared" si="379"/>
        <v/>
      </c>
      <c r="AH506" s="15" t="str">
        <f t="shared" si="380"/>
        <v/>
      </c>
    </row>
    <row r="507" spans="12:34" x14ac:dyDescent="0.2">
      <c r="L507" s="25" t="str">
        <f t="shared" si="365"/>
        <v/>
      </c>
      <c r="M507" s="28" t="str">
        <f t="shared" si="366"/>
        <v/>
      </c>
      <c r="N507" s="15">
        <v>50</v>
      </c>
      <c r="O507" s="26" t="e">
        <f t="shared" si="367"/>
        <v>#VALUE!</v>
      </c>
      <c r="P507" s="21" t="str">
        <f t="shared" si="368"/>
        <v/>
      </c>
      <c r="Q507" s="21" t="str">
        <f t="shared" si="369"/>
        <v/>
      </c>
      <c r="R507" s="21" t="str">
        <f t="shared" si="370"/>
        <v/>
      </c>
      <c r="S507" s="21" t="str">
        <f t="shared" si="371"/>
        <v/>
      </c>
      <c r="T507" s="21" t="str">
        <f t="shared" si="372"/>
        <v/>
      </c>
      <c r="U507" s="21" t="str">
        <f t="shared" si="373"/>
        <v/>
      </c>
      <c r="V507" s="21" t="str">
        <f t="shared" si="374"/>
        <v/>
      </c>
      <c r="W507" s="21" t="str">
        <f t="shared" si="375"/>
        <v/>
      </c>
      <c r="X507" s="21" t="str">
        <f t="shared" si="376"/>
        <v/>
      </c>
      <c r="Y507" s="21" t="str">
        <f t="shared" si="377"/>
        <v/>
      </c>
      <c r="Z507" s="27" t="e">
        <f t="shared" si="341"/>
        <v>#VALUE!</v>
      </c>
      <c r="AA507" s="27" t="e">
        <f t="shared" si="364"/>
        <v>#VALUE!</v>
      </c>
      <c r="AB507" s="15" t="str">
        <f t="shared" si="378"/>
        <v/>
      </c>
      <c r="AC507" s="15">
        <v>50</v>
      </c>
      <c r="AE507" s="15">
        <v>500</v>
      </c>
      <c r="AF507" s="15">
        <f t="shared" si="343"/>
        <v>0</v>
      </c>
      <c r="AG507" s="15" t="str">
        <f t="shared" si="379"/>
        <v/>
      </c>
      <c r="AH507" s="15" t="str">
        <f t="shared" si="380"/>
        <v/>
      </c>
    </row>
    <row r="508" spans="12:34" x14ac:dyDescent="0.2">
      <c r="P508" s="15">
        <f t="shared" ref="P508:Y508" si="381">SUM(P8:P507)</f>
        <v>39</v>
      </c>
      <c r="Q508" s="15">
        <f t="shared" si="381"/>
        <v>43.5</v>
      </c>
      <c r="R508" s="15">
        <f t="shared" si="381"/>
        <v>88.5</v>
      </c>
      <c r="S508" s="15">
        <f t="shared" si="381"/>
        <v>0</v>
      </c>
      <c r="T508" s="15">
        <f t="shared" si="381"/>
        <v>0</v>
      </c>
      <c r="U508" s="15">
        <f t="shared" si="381"/>
        <v>0</v>
      </c>
      <c r="V508" s="15">
        <f t="shared" si="381"/>
        <v>0</v>
      </c>
      <c r="W508" s="15">
        <f t="shared" si="381"/>
        <v>0</v>
      </c>
      <c r="X508" s="15">
        <f t="shared" si="381"/>
        <v>0</v>
      </c>
      <c r="Y508" s="15">
        <f t="shared" si="381"/>
        <v>0</v>
      </c>
    </row>
    <row r="509" spans="12:34" x14ac:dyDescent="0.2">
      <c r="P509" s="15" t="s">
        <v>1</v>
      </c>
      <c r="Q509" s="15" t="s">
        <v>2</v>
      </c>
      <c r="R509" s="15" t="s">
        <v>3</v>
      </c>
      <c r="S509" s="15" t="s">
        <v>4</v>
      </c>
      <c r="T509" s="15" t="s">
        <v>5</v>
      </c>
      <c r="U509" s="15" t="s">
        <v>6</v>
      </c>
      <c r="V509" s="15" t="s">
        <v>7</v>
      </c>
      <c r="W509" s="15" t="s">
        <v>8</v>
      </c>
      <c r="X509" s="15" t="s">
        <v>9</v>
      </c>
      <c r="Y509" s="15" t="s">
        <v>10</v>
      </c>
    </row>
  </sheetData>
  <sheetProtection sheet="1" objects="1" scenarios="1" formatCells="0"/>
  <mergeCells count="1">
    <mergeCell ref="D2:K2"/>
  </mergeCells>
  <phoneticPr fontId="0" type="noConversion"/>
  <printOptions headings="1" gridLines="1" gridLinesSet="0"/>
  <pageMargins left="0.56999999999999995" right="0.53" top="0.98425196850393704" bottom="0.98425196850393704" header="0.51181102362204722" footer="0.51181102362204722"/>
  <pageSetup paperSize="9" orientation="portrait" horizontalDpi="360" verticalDpi="0" copies="0" r:id="rId1"/>
  <headerFooter alignWithMargins="0">
    <oddHeader>&amp;A</oddHeader>
    <oddFooter>Page &amp;P</oddFooter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workbookViewId="0">
      <selection activeCell="I27" sqref="I27"/>
    </sheetView>
  </sheetViews>
  <sheetFormatPr baseColWidth="10" defaultColWidth="11.5703125" defaultRowHeight="12.75" x14ac:dyDescent="0.2"/>
  <cols>
    <col min="1" max="1" width="5.42578125" style="15" customWidth="1"/>
    <col min="2" max="2" width="6" style="15" customWidth="1"/>
    <col min="3" max="3" width="6.5703125" style="15" customWidth="1"/>
    <col min="4" max="5" width="6.140625" style="15" customWidth="1"/>
    <col min="6" max="7" width="6" style="15" customWidth="1"/>
    <col min="8" max="8" width="14.28515625" style="15" customWidth="1"/>
    <col min="9" max="9" width="9.85546875" style="15" customWidth="1"/>
    <col min="10" max="10" width="9.140625" style="15" customWidth="1"/>
    <col min="11" max="11" width="9.5703125" style="15" customWidth="1"/>
    <col min="12" max="12" width="9.42578125" style="15" customWidth="1"/>
    <col min="13" max="13" width="9.7109375" style="15" customWidth="1"/>
    <col min="14" max="14" width="9.28515625" style="15" customWidth="1"/>
    <col min="15" max="16384" width="11.5703125" style="15"/>
  </cols>
  <sheetData>
    <row r="1" spans="1:14" ht="43.5" customHeight="1" x14ac:dyDescent="0.2">
      <c r="B1" s="116"/>
      <c r="C1" s="116"/>
      <c r="D1" s="116"/>
      <c r="E1" s="153" t="s">
        <v>165</v>
      </c>
      <c r="F1" s="153"/>
      <c r="G1" s="153"/>
      <c r="H1" s="153"/>
      <c r="I1" s="153"/>
      <c r="J1" s="153"/>
      <c r="K1" s="153"/>
      <c r="L1" s="153"/>
      <c r="M1" s="153"/>
      <c r="N1" s="153"/>
    </row>
    <row r="2" spans="1:14" ht="15" x14ac:dyDescent="0.25">
      <c r="K2" s="62" t="s">
        <v>72</v>
      </c>
      <c r="L2" s="15" t="s">
        <v>136</v>
      </c>
    </row>
    <row r="3" spans="1:14" ht="14.25" x14ac:dyDescent="0.2">
      <c r="H3" s="63" t="s">
        <v>74</v>
      </c>
      <c r="I3" s="64">
        <f>COUNT(A6:G55)</f>
        <v>18</v>
      </c>
      <c r="L3" s="15" t="s">
        <v>259</v>
      </c>
    </row>
    <row r="4" spans="1:14" x14ac:dyDescent="0.2">
      <c r="A4" s="154" t="s">
        <v>166</v>
      </c>
      <c r="B4" s="155"/>
      <c r="C4" s="155"/>
      <c r="D4" s="155"/>
      <c r="E4" s="155"/>
      <c r="F4" s="155"/>
      <c r="G4" s="156"/>
      <c r="H4" s="119" t="s">
        <v>75</v>
      </c>
      <c r="I4" s="120">
        <f>COUNT(A6:A55)</f>
        <v>7</v>
      </c>
    </row>
    <row r="5" spans="1:14" ht="13.5" thickBot="1" x14ac:dyDescent="0.25">
      <c r="A5" s="66" t="s">
        <v>76</v>
      </c>
      <c r="B5" s="67" t="s">
        <v>77</v>
      </c>
      <c r="C5" s="68" t="s">
        <v>78</v>
      </c>
      <c r="D5" s="68" t="s">
        <v>99</v>
      </c>
      <c r="E5" s="68" t="s">
        <v>109</v>
      </c>
      <c r="F5" s="68" t="s">
        <v>117</v>
      </c>
      <c r="G5" s="68" t="s">
        <v>126</v>
      </c>
      <c r="H5" s="65" t="s">
        <v>79</v>
      </c>
      <c r="I5" s="69">
        <f>AVERAGE(A6:A55)</f>
        <v>5.5714285714285712</v>
      </c>
    </row>
    <row r="6" spans="1:14" x14ac:dyDescent="0.2">
      <c r="A6" s="71">
        <f>Rangs!B5</f>
        <v>1</v>
      </c>
      <c r="B6" s="71">
        <f>Rangs!C5</f>
        <v>7</v>
      </c>
      <c r="C6" s="71">
        <f>Rangs!D5</f>
        <v>16</v>
      </c>
      <c r="D6" s="71" t="str">
        <f>Rangs!E5</f>
        <v/>
      </c>
      <c r="E6" s="71" t="str">
        <f>Rangs!F5</f>
        <v/>
      </c>
      <c r="F6" s="71" t="str">
        <f>Rangs!G5</f>
        <v/>
      </c>
      <c r="G6" s="71" t="str">
        <f>Rangs!H5</f>
        <v/>
      </c>
      <c r="H6" s="119" t="s">
        <v>80</v>
      </c>
      <c r="I6" s="120">
        <f>COUNT(B6:B55)</f>
        <v>5</v>
      </c>
    </row>
    <row r="7" spans="1:14" x14ac:dyDescent="0.2">
      <c r="A7" s="71">
        <f>Rangs!B6</f>
        <v>5.5</v>
      </c>
      <c r="B7" s="71">
        <f>Rangs!C6</f>
        <v>13.5</v>
      </c>
      <c r="C7" s="71">
        <f>Rangs!D6</f>
        <v>13.5</v>
      </c>
      <c r="D7" s="71" t="str">
        <f>Rangs!E6</f>
        <v/>
      </c>
      <c r="E7" s="71" t="str">
        <f>Rangs!F6</f>
        <v/>
      </c>
      <c r="F7" s="71" t="str">
        <f>Rangs!G6</f>
        <v/>
      </c>
      <c r="G7" s="71" t="str">
        <f>Rangs!H6</f>
        <v/>
      </c>
      <c r="H7" s="65" t="s">
        <v>81</v>
      </c>
      <c r="I7" s="69">
        <f>AVERAGE(B6:B55)</f>
        <v>8.6999999999999993</v>
      </c>
    </row>
    <row r="8" spans="1:14" x14ac:dyDescent="0.2">
      <c r="A8" s="71">
        <f>Rangs!B7</f>
        <v>4</v>
      </c>
      <c r="B8" s="71">
        <f>Rangs!C7</f>
        <v>2.5</v>
      </c>
      <c r="C8" s="71">
        <f>Rangs!D7</f>
        <v>9</v>
      </c>
      <c r="D8" s="71" t="str">
        <f>Rangs!E7</f>
        <v/>
      </c>
      <c r="E8" s="71" t="str">
        <f>Rangs!F7</f>
        <v/>
      </c>
      <c r="F8" s="71" t="str">
        <f>Rangs!G7</f>
        <v/>
      </c>
      <c r="G8" s="71" t="str">
        <f>Rangs!H7</f>
        <v/>
      </c>
      <c r="H8" s="119" t="s">
        <v>82</v>
      </c>
      <c r="I8" s="120">
        <f>COUNT(C6:C55)</f>
        <v>6</v>
      </c>
    </row>
    <row r="9" spans="1:14" x14ac:dyDescent="0.2">
      <c r="A9" s="71">
        <f>Rangs!B8</f>
        <v>9</v>
      </c>
      <c r="B9" s="71">
        <f>Rangs!C8</f>
        <v>11.5</v>
      </c>
      <c r="C9" s="71">
        <f>Rangs!D8</f>
        <v>15</v>
      </c>
      <c r="D9" s="71" t="str">
        <f>Rangs!E8</f>
        <v/>
      </c>
      <c r="E9" s="71" t="str">
        <f>Rangs!F8</f>
        <v/>
      </c>
      <c r="F9" s="71" t="str">
        <f>Rangs!G8</f>
        <v/>
      </c>
      <c r="G9" s="71" t="str">
        <f>Rangs!H8</f>
        <v/>
      </c>
      <c r="H9" s="65" t="s">
        <v>83</v>
      </c>
      <c r="I9" s="69">
        <f>AVERAGE(C6:C55)</f>
        <v>14.75</v>
      </c>
    </row>
    <row r="10" spans="1:14" x14ac:dyDescent="0.2">
      <c r="A10" s="71">
        <f>Rangs!B9</f>
        <v>11.5</v>
      </c>
      <c r="B10" s="71">
        <f>Rangs!C9</f>
        <v>9</v>
      </c>
      <c r="C10" s="71">
        <f>Rangs!D9</f>
        <v>17</v>
      </c>
      <c r="D10" s="71" t="str">
        <f>Rangs!E9</f>
        <v/>
      </c>
      <c r="E10" s="71" t="str">
        <f>Rangs!F9</f>
        <v/>
      </c>
      <c r="F10" s="71" t="str">
        <f>Rangs!G9</f>
        <v/>
      </c>
      <c r="G10" s="71" t="str">
        <f>Rangs!H9</f>
        <v/>
      </c>
      <c r="H10" s="119" t="s">
        <v>100</v>
      </c>
      <c r="I10" s="120">
        <f>COUNT(D6:D55)</f>
        <v>0</v>
      </c>
    </row>
    <row r="11" spans="1:14" x14ac:dyDescent="0.2">
      <c r="A11" s="71">
        <f>Rangs!B10</f>
        <v>2.5</v>
      </c>
      <c r="B11" s="71" t="str">
        <f>Rangs!C10</f>
        <v/>
      </c>
      <c r="C11" s="71">
        <f>Rangs!D10</f>
        <v>18</v>
      </c>
      <c r="D11" s="71" t="str">
        <f>Rangs!E10</f>
        <v/>
      </c>
      <c r="E11" s="71" t="str">
        <f>Rangs!F10</f>
        <v/>
      </c>
      <c r="F11" s="71" t="str">
        <f>Rangs!G10</f>
        <v/>
      </c>
      <c r="G11" s="71" t="str">
        <f>Rangs!H10</f>
        <v/>
      </c>
      <c r="H11" s="65" t="s">
        <v>101</v>
      </c>
      <c r="I11" s="69" t="e">
        <f>AVERAGE(D6:D55)</f>
        <v>#DIV/0!</v>
      </c>
    </row>
    <row r="12" spans="1:14" x14ac:dyDescent="0.2">
      <c r="A12" s="71">
        <f>Rangs!B11</f>
        <v>5.5</v>
      </c>
      <c r="B12" s="71" t="str">
        <f>Rangs!C11</f>
        <v/>
      </c>
      <c r="C12" s="71" t="str">
        <f>Rangs!D11</f>
        <v/>
      </c>
      <c r="D12" s="71" t="str">
        <f>Rangs!E11</f>
        <v/>
      </c>
      <c r="E12" s="71" t="str">
        <f>Rangs!F11</f>
        <v/>
      </c>
      <c r="F12" s="71" t="str">
        <f>Rangs!G11</f>
        <v/>
      </c>
      <c r="G12" s="71" t="str">
        <f>Rangs!H11</f>
        <v/>
      </c>
      <c r="H12" s="119" t="s">
        <v>110</v>
      </c>
      <c r="I12" s="120">
        <f>COUNT(E6:E55)</f>
        <v>0</v>
      </c>
    </row>
    <row r="13" spans="1:14" x14ac:dyDescent="0.2">
      <c r="A13" s="71" t="str">
        <f>Rangs!B12</f>
        <v/>
      </c>
      <c r="B13" s="71" t="str">
        <f>Rangs!C12</f>
        <v/>
      </c>
      <c r="C13" s="71" t="str">
        <f>Rangs!D12</f>
        <v/>
      </c>
      <c r="D13" s="71" t="str">
        <f>Rangs!E12</f>
        <v/>
      </c>
      <c r="E13" s="71" t="str">
        <f>Rangs!F12</f>
        <v/>
      </c>
      <c r="F13" s="71" t="str">
        <f>Rangs!G12</f>
        <v/>
      </c>
      <c r="G13" s="71" t="str">
        <f>Rangs!H12</f>
        <v/>
      </c>
      <c r="H13" s="65" t="s">
        <v>111</v>
      </c>
      <c r="I13" s="69" t="e">
        <f>AVERAGE(E6:E55)</f>
        <v>#DIV/0!</v>
      </c>
    </row>
    <row r="14" spans="1:14" x14ac:dyDescent="0.2">
      <c r="A14" s="71" t="str">
        <f>Rangs!B13</f>
        <v/>
      </c>
      <c r="B14" s="71" t="str">
        <f>Rangs!C13</f>
        <v/>
      </c>
      <c r="C14" s="71" t="str">
        <f>Rangs!D13</f>
        <v/>
      </c>
      <c r="D14" s="71" t="str">
        <f>Rangs!E13</f>
        <v/>
      </c>
      <c r="E14" s="71" t="str">
        <f>Rangs!F13</f>
        <v/>
      </c>
      <c r="F14" s="71" t="str">
        <f>Rangs!G13</f>
        <v/>
      </c>
      <c r="G14" s="71" t="str">
        <f>Rangs!H13</f>
        <v/>
      </c>
      <c r="H14" s="119" t="s">
        <v>118</v>
      </c>
      <c r="I14" s="120">
        <f>COUNT(F6:F55)</f>
        <v>0</v>
      </c>
    </row>
    <row r="15" spans="1:14" x14ac:dyDescent="0.2">
      <c r="A15" s="71" t="str">
        <f>Rangs!B14</f>
        <v/>
      </c>
      <c r="B15" s="71" t="str">
        <f>Rangs!C14</f>
        <v/>
      </c>
      <c r="C15" s="71" t="str">
        <f>Rangs!D14</f>
        <v/>
      </c>
      <c r="D15" s="71" t="str">
        <f>Rangs!E14</f>
        <v/>
      </c>
      <c r="E15" s="71" t="str">
        <f>Rangs!F14</f>
        <v/>
      </c>
      <c r="F15" s="71" t="str">
        <f>Rangs!G14</f>
        <v/>
      </c>
      <c r="G15" s="71" t="str">
        <f>Rangs!H14</f>
        <v/>
      </c>
      <c r="H15" s="65" t="s">
        <v>119</v>
      </c>
      <c r="I15" s="69" t="e">
        <f>AVERAGE(F6:F55)</f>
        <v>#DIV/0!</v>
      </c>
    </row>
    <row r="16" spans="1:14" ht="15" x14ac:dyDescent="0.25">
      <c r="A16" s="71" t="str">
        <f>Rangs!B15</f>
        <v/>
      </c>
      <c r="B16" s="71" t="str">
        <f>Rangs!C15</f>
        <v/>
      </c>
      <c r="C16" s="71" t="str">
        <f>Rangs!D15</f>
        <v/>
      </c>
      <c r="D16" s="71" t="str">
        <f>Rangs!E15</f>
        <v/>
      </c>
      <c r="E16" s="71" t="str">
        <f>Rangs!F15</f>
        <v/>
      </c>
      <c r="F16" s="71" t="str">
        <f>Rangs!G15</f>
        <v/>
      </c>
      <c r="G16" s="71" t="str">
        <f>Rangs!H15</f>
        <v/>
      </c>
      <c r="H16" s="119" t="s">
        <v>127</v>
      </c>
      <c r="I16" s="120">
        <f>COUNT(G6:G55)</f>
        <v>0</v>
      </c>
      <c r="K16" s="70" t="str">
        <f>IF(COUNT(Données!B8:K8)=7," ","ATTENTION, vous n'êtes pas dans la bonne feuille")</f>
        <v>ATTENTION, vous n'êtes pas dans la bonne feuille</v>
      </c>
    </row>
    <row r="17" spans="1:14" x14ac:dyDescent="0.2">
      <c r="A17" s="71" t="str">
        <f>Rangs!B16</f>
        <v/>
      </c>
      <c r="B17" s="71" t="str">
        <f>Rangs!C16</f>
        <v/>
      </c>
      <c r="C17" s="71" t="str">
        <f>Rangs!D16</f>
        <v/>
      </c>
      <c r="D17" s="71" t="str">
        <f>Rangs!E16</f>
        <v/>
      </c>
      <c r="E17" s="71" t="str">
        <f>Rangs!F16</f>
        <v/>
      </c>
      <c r="F17" s="71" t="str">
        <f>Rangs!G16</f>
        <v/>
      </c>
      <c r="G17" s="71" t="str">
        <f>Rangs!H16</f>
        <v/>
      </c>
      <c r="H17" s="65" t="s">
        <v>128</v>
      </c>
      <c r="I17" s="69" t="e">
        <f>AVERAGE(G6:G55)</f>
        <v>#DIV/0!</v>
      </c>
    </row>
    <row r="18" spans="1:14" x14ac:dyDescent="0.2">
      <c r="A18" s="71" t="str">
        <f>Rangs!B17</f>
        <v/>
      </c>
      <c r="B18" s="71" t="str">
        <f>Rangs!C17</f>
        <v/>
      </c>
      <c r="C18" s="71" t="str">
        <f>Rangs!D17</f>
        <v/>
      </c>
      <c r="D18" s="71" t="str">
        <f>Rangs!E17</f>
        <v/>
      </c>
      <c r="E18" s="71" t="str">
        <f>Rangs!F17</f>
        <v/>
      </c>
      <c r="F18" s="71" t="str">
        <f>Rangs!G17</f>
        <v/>
      </c>
      <c r="G18" s="71" t="str">
        <f>Rangs!H17</f>
        <v/>
      </c>
    </row>
    <row r="19" spans="1:14" x14ac:dyDescent="0.2">
      <c r="A19" s="71" t="str">
        <f>Rangs!B18</f>
        <v/>
      </c>
      <c r="B19" s="71" t="str">
        <f>Rangs!C18</f>
        <v/>
      </c>
      <c r="C19" s="71" t="str">
        <f>Rangs!D18</f>
        <v/>
      </c>
      <c r="D19" s="71" t="str">
        <f>Rangs!E18</f>
        <v/>
      </c>
      <c r="E19" s="71" t="str">
        <f>Rangs!F18</f>
        <v/>
      </c>
      <c r="F19" s="71" t="str">
        <f>Rangs!G18</f>
        <v/>
      </c>
      <c r="G19" s="71" t="str">
        <f>Rangs!H18</f>
        <v/>
      </c>
    </row>
    <row r="20" spans="1:14" ht="13.5" thickBot="1" x14ac:dyDescent="0.25">
      <c r="A20" s="71" t="str">
        <f>Rangs!B19</f>
        <v/>
      </c>
      <c r="B20" s="71" t="str">
        <f>Rangs!C19</f>
        <v/>
      </c>
      <c r="C20" s="71" t="str">
        <f>Rangs!D19</f>
        <v/>
      </c>
      <c r="D20" s="71" t="str">
        <f>Rangs!E19</f>
        <v/>
      </c>
      <c r="E20" s="71" t="str">
        <f>Rangs!F19</f>
        <v/>
      </c>
      <c r="F20" s="71" t="str">
        <f>Rangs!G19</f>
        <v/>
      </c>
      <c r="G20" s="71" t="str">
        <f>Rangs!H19</f>
        <v/>
      </c>
      <c r="H20" s="68"/>
      <c r="I20" s="72"/>
      <c r="J20" s="72"/>
      <c r="K20" s="72"/>
      <c r="L20" s="72"/>
      <c r="M20" s="72"/>
      <c r="N20" s="72"/>
    </row>
    <row r="21" spans="1:14" ht="48.75" customHeight="1" x14ac:dyDescent="0.2">
      <c r="A21" s="71" t="str">
        <f>Rangs!B20</f>
        <v/>
      </c>
      <c r="B21" s="71" t="str">
        <f>Rangs!C20</f>
        <v/>
      </c>
      <c r="C21" s="71" t="str">
        <f>Rangs!D20</f>
        <v/>
      </c>
      <c r="D21" s="71" t="str">
        <f>Rangs!E20</f>
        <v/>
      </c>
      <c r="E21" s="71" t="str">
        <f>Rangs!F20</f>
        <v/>
      </c>
      <c r="F21" s="71" t="str">
        <f>Rangs!G20</f>
        <v/>
      </c>
      <c r="G21" s="90" t="str">
        <f>Rangs!H20</f>
        <v/>
      </c>
      <c r="H21" s="157" t="s">
        <v>167</v>
      </c>
      <c r="I21" s="158"/>
      <c r="J21" s="158"/>
      <c r="K21" s="158"/>
      <c r="L21" s="158"/>
      <c r="M21" s="158"/>
      <c r="N21" s="159"/>
    </row>
    <row r="22" spans="1:14" x14ac:dyDescent="0.2">
      <c r="A22" s="71" t="str">
        <f>Rangs!B21</f>
        <v/>
      </c>
      <c r="B22" s="71" t="str">
        <f>Rangs!C21</f>
        <v/>
      </c>
      <c r="C22" s="71" t="str">
        <f>Rangs!D21</f>
        <v/>
      </c>
      <c r="D22" s="71" t="str">
        <f>Rangs!E21</f>
        <v/>
      </c>
      <c r="E22" s="71" t="str">
        <f>Rangs!F21</f>
        <v/>
      </c>
      <c r="F22" s="71" t="str">
        <f>Rangs!G21</f>
        <v/>
      </c>
      <c r="G22" s="90" t="str">
        <f>Rangs!H21</f>
        <v/>
      </c>
      <c r="H22" s="91"/>
      <c r="I22" s="92"/>
      <c r="J22" s="92"/>
      <c r="K22" s="92"/>
      <c r="L22" s="92"/>
      <c r="M22" s="92"/>
      <c r="N22" s="93"/>
    </row>
    <row r="23" spans="1:14" x14ac:dyDescent="0.2">
      <c r="A23" s="71" t="str">
        <f>Rangs!B22</f>
        <v/>
      </c>
      <c r="B23" s="71" t="str">
        <f>Rangs!C22</f>
        <v/>
      </c>
      <c r="C23" s="71" t="str">
        <f>Rangs!D22</f>
        <v/>
      </c>
      <c r="D23" s="71" t="str">
        <f>Rangs!E22</f>
        <v/>
      </c>
      <c r="E23" s="71" t="str">
        <f>Rangs!F22</f>
        <v/>
      </c>
      <c r="F23" s="71" t="str">
        <f>Rangs!G22</f>
        <v/>
      </c>
      <c r="G23" s="90" t="str">
        <f>Rangs!H22</f>
        <v/>
      </c>
      <c r="H23" s="91"/>
      <c r="I23" s="160" t="s">
        <v>65</v>
      </c>
      <c r="J23" s="160"/>
      <c r="K23" s="160"/>
      <c r="L23" s="160"/>
      <c r="M23" s="160"/>
      <c r="N23" s="161"/>
    </row>
    <row r="24" spans="1:14" x14ac:dyDescent="0.2">
      <c r="A24" s="71" t="str">
        <f>Rangs!B23</f>
        <v/>
      </c>
      <c r="B24" s="71" t="str">
        <f>Rangs!C23</f>
        <v/>
      </c>
      <c r="C24" s="71" t="str">
        <f>Rangs!D23</f>
        <v/>
      </c>
      <c r="D24" s="71" t="str">
        <f>Rangs!E23</f>
        <v/>
      </c>
      <c r="E24" s="71" t="str">
        <f>Rangs!F23</f>
        <v/>
      </c>
      <c r="F24" s="71" t="str">
        <f>Rangs!G23</f>
        <v/>
      </c>
      <c r="G24" s="90" t="str">
        <f>Rangs!H23</f>
        <v/>
      </c>
      <c r="H24" s="94" t="s">
        <v>66</v>
      </c>
      <c r="I24" s="73">
        <v>0.3</v>
      </c>
      <c r="J24" s="73">
        <v>0.25</v>
      </c>
      <c r="K24" s="73">
        <v>0.2</v>
      </c>
      <c r="L24" s="73">
        <v>0.15</v>
      </c>
      <c r="M24" s="73">
        <v>0.1</v>
      </c>
      <c r="N24" s="95">
        <v>0.05</v>
      </c>
    </row>
    <row r="25" spans="1:14" x14ac:dyDescent="0.2">
      <c r="A25" s="71" t="str">
        <f>Rangs!B24</f>
        <v/>
      </c>
      <c r="B25" s="71" t="str">
        <f>Rangs!C24</f>
        <v/>
      </c>
      <c r="C25" s="71" t="str">
        <f>Rangs!D24</f>
        <v/>
      </c>
      <c r="D25" s="71" t="str">
        <f>Rangs!E24</f>
        <v/>
      </c>
      <c r="E25" s="71" t="str">
        <f>Rangs!F24</f>
        <v/>
      </c>
      <c r="F25" s="71" t="str">
        <f>Rangs!G24</f>
        <v/>
      </c>
      <c r="G25" s="90" t="str">
        <f>Rangs!H24</f>
        <v/>
      </c>
      <c r="H25" s="94" t="s">
        <v>68</v>
      </c>
      <c r="I25" s="73">
        <v>0.15</v>
      </c>
      <c r="J25" s="73">
        <v>0.125</v>
      </c>
      <c r="K25" s="73">
        <v>0.1</v>
      </c>
      <c r="L25" s="73">
        <v>7.4999999999999997E-2</v>
      </c>
      <c r="M25" s="73">
        <v>0.05</v>
      </c>
      <c r="N25" s="95">
        <v>2.5000000000000001E-2</v>
      </c>
    </row>
    <row r="26" spans="1:14" ht="15" thickBot="1" x14ac:dyDescent="0.25">
      <c r="A26" s="71" t="str">
        <f>Rangs!B25</f>
        <v/>
      </c>
      <c r="B26" s="71" t="str">
        <f>Rangs!C25</f>
        <v/>
      </c>
      <c r="C26" s="71" t="str">
        <f>Rangs!D25</f>
        <v/>
      </c>
      <c r="D26" s="71" t="str">
        <f>Rangs!E25</f>
        <v/>
      </c>
      <c r="E26" s="71" t="str">
        <f>Rangs!F25</f>
        <v/>
      </c>
      <c r="F26" s="71" t="str">
        <f>Rangs!G25</f>
        <v/>
      </c>
      <c r="G26" s="90" t="str">
        <f>Rangs!H25</f>
        <v/>
      </c>
      <c r="H26" s="112" t="s">
        <v>95</v>
      </c>
      <c r="I26" s="74">
        <v>3</v>
      </c>
      <c r="J26" s="75">
        <v>4</v>
      </c>
      <c r="K26" s="75">
        <v>5</v>
      </c>
      <c r="L26" s="75">
        <v>6</v>
      </c>
      <c r="M26" s="75">
        <v>7</v>
      </c>
      <c r="N26" s="97">
        <v>8</v>
      </c>
    </row>
    <row r="27" spans="1:14" ht="15" thickBot="1" x14ac:dyDescent="0.25">
      <c r="A27" s="71" t="str">
        <f>Rangs!B26</f>
        <v/>
      </c>
      <c r="B27" s="71" t="str">
        <f>Rangs!C26</f>
        <v/>
      </c>
      <c r="C27" s="71" t="str">
        <f>Rangs!D26</f>
        <v/>
      </c>
      <c r="D27" s="71" t="str">
        <f>Rangs!E26</f>
        <v/>
      </c>
      <c r="E27" s="71" t="str">
        <f>Rangs!F26</f>
        <v/>
      </c>
      <c r="F27" s="71" t="str">
        <f>Rangs!G26</f>
        <v/>
      </c>
      <c r="G27" s="90" t="str">
        <f>Rangs!H26</f>
        <v/>
      </c>
      <c r="H27" s="98" t="s">
        <v>85</v>
      </c>
      <c r="I27" s="88">
        <v>8</v>
      </c>
      <c r="J27" s="92"/>
      <c r="K27" s="92"/>
      <c r="L27" s="92"/>
      <c r="M27" s="92"/>
      <c r="N27" s="93"/>
    </row>
    <row r="28" spans="1:14" x14ac:dyDescent="0.2">
      <c r="A28" s="71" t="str">
        <f>Rangs!B27</f>
        <v/>
      </c>
      <c r="B28" s="71" t="str">
        <f>Rangs!C27</f>
        <v/>
      </c>
      <c r="C28" s="71" t="str">
        <f>Rangs!D27</f>
        <v/>
      </c>
      <c r="D28" s="71" t="str">
        <f>Rangs!E27</f>
        <v/>
      </c>
      <c r="E28" s="71" t="str">
        <f>Rangs!F27</f>
        <v/>
      </c>
      <c r="F28" s="71" t="str">
        <f>Rangs!G27</f>
        <v/>
      </c>
      <c r="G28" s="90" t="str">
        <f>Rangs!H27</f>
        <v/>
      </c>
      <c r="H28" s="91"/>
      <c r="I28" s="92"/>
      <c r="J28" s="113" t="s">
        <v>86</v>
      </c>
      <c r="K28" s="114">
        <f>VLOOKUP(21,__TZ2,I27,FALSE)</f>
        <v>3.0379999999999998</v>
      </c>
      <c r="L28" s="122"/>
      <c r="M28" s="122"/>
      <c r="N28" s="123"/>
    </row>
    <row r="29" spans="1:14" ht="15" x14ac:dyDescent="0.25">
      <c r="A29" s="71" t="str">
        <f>Rangs!B28</f>
        <v/>
      </c>
      <c r="B29" s="71" t="str">
        <f>Rangs!C28</f>
        <v/>
      </c>
      <c r="C29" s="71" t="str">
        <f>Rangs!D28</f>
        <v/>
      </c>
      <c r="D29" s="71" t="str">
        <f>Rangs!E28</f>
        <v/>
      </c>
      <c r="E29" s="71" t="str">
        <f>Rangs!F28</f>
        <v/>
      </c>
      <c r="F29" s="71" t="str">
        <f>Rangs!G28</f>
        <v/>
      </c>
      <c r="G29" s="90" t="str">
        <f>Rangs!H28</f>
        <v/>
      </c>
      <c r="H29" s="162" t="s">
        <v>87</v>
      </c>
      <c r="I29" s="163"/>
      <c r="J29" s="164" t="s">
        <v>88</v>
      </c>
      <c r="K29" s="163"/>
      <c r="L29" s="78"/>
      <c r="M29" s="78"/>
      <c r="N29" s="104"/>
    </row>
    <row r="30" spans="1:14" ht="15" x14ac:dyDescent="0.25">
      <c r="A30" s="71" t="str">
        <f>Rangs!B29</f>
        <v/>
      </c>
      <c r="B30" s="71" t="str">
        <f>Rangs!C29</f>
        <v/>
      </c>
      <c r="C30" s="71" t="str">
        <f>Rangs!D29</f>
        <v/>
      </c>
      <c r="D30" s="71" t="str">
        <f>Rangs!E29</f>
        <v/>
      </c>
      <c r="E30" s="71" t="str">
        <f>Rangs!F29</f>
        <v/>
      </c>
      <c r="F30" s="71" t="str">
        <f>Rangs!G29</f>
        <v/>
      </c>
      <c r="G30" s="90" t="str">
        <f>Rangs!H29</f>
        <v/>
      </c>
      <c r="H30" s="103" t="s">
        <v>89</v>
      </c>
      <c r="I30" s="79">
        <f>ABS(I5-I7)</f>
        <v>3.1285714285714281</v>
      </c>
      <c r="J30" s="53" t="s">
        <v>90</v>
      </c>
      <c r="K30" s="79">
        <f>K$28*SQRT(((I$3*(I$3+1))/12)*((1/I4)+(1/I6)))</f>
        <v>9.4965705810044927</v>
      </c>
      <c r="L30" s="121"/>
      <c r="M30" s="78"/>
      <c r="N30" s="104"/>
    </row>
    <row r="31" spans="1:14" ht="15" x14ac:dyDescent="0.25">
      <c r="A31" s="71" t="str">
        <f>Rangs!B30</f>
        <v/>
      </c>
      <c r="B31" s="71" t="str">
        <f>Rangs!C30</f>
        <v/>
      </c>
      <c r="C31" s="71" t="str">
        <f>Rangs!D30</f>
        <v/>
      </c>
      <c r="D31" s="71" t="str">
        <f>Rangs!E30</f>
        <v/>
      </c>
      <c r="E31" s="71" t="str">
        <f>Rangs!F30</f>
        <v/>
      </c>
      <c r="F31" s="71" t="str">
        <f>Rangs!G30</f>
        <v/>
      </c>
      <c r="G31" s="90" t="str">
        <f>Rangs!H30</f>
        <v/>
      </c>
      <c r="H31" s="103" t="s">
        <v>92</v>
      </c>
      <c r="I31" s="79">
        <f>ABS(I5-I9)</f>
        <v>9.1785714285714288</v>
      </c>
      <c r="J31" s="53" t="s">
        <v>90</v>
      </c>
      <c r="K31" s="79">
        <f>K$28*SQRT(((I$3*(I$3+1))/12)*((1/I4)+(1/I8)))</f>
        <v>9.023130332650636</v>
      </c>
      <c r="L31" s="121"/>
      <c r="M31" s="78"/>
      <c r="N31" s="104"/>
    </row>
    <row r="32" spans="1:14" ht="15" x14ac:dyDescent="0.25">
      <c r="A32" s="71" t="str">
        <f>Rangs!B31</f>
        <v/>
      </c>
      <c r="B32" s="71" t="str">
        <f>Rangs!C31</f>
        <v/>
      </c>
      <c r="C32" s="71" t="str">
        <f>Rangs!D31</f>
        <v/>
      </c>
      <c r="D32" s="71" t="str">
        <f>Rangs!E31</f>
        <v/>
      </c>
      <c r="E32" s="71" t="str">
        <f>Rangs!F31</f>
        <v/>
      </c>
      <c r="F32" s="71" t="str">
        <f>Rangs!G31</f>
        <v/>
      </c>
      <c r="G32" s="90" t="str">
        <f>Rangs!H31</f>
        <v/>
      </c>
      <c r="H32" s="103" t="s">
        <v>102</v>
      </c>
      <c r="I32" s="79" t="e">
        <f>ABS(I5-I11)</f>
        <v>#DIV/0!</v>
      </c>
      <c r="J32" s="53" t="s">
        <v>90</v>
      </c>
      <c r="K32" s="79" t="e">
        <f>K$28*SQRT(((I$3*(I$3+1))/12)*((1/I4)+(1/I10)))</f>
        <v>#DIV/0!</v>
      </c>
      <c r="L32" s="121"/>
      <c r="M32" s="78"/>
      <c r="N32" s="104"/>
    </row>
    <row r="33" spans="1:14" ht="15" x14ac:dyDescent="0.25">
      <c r="A33" s="71" t="str">
        <f>Rangs!B32</f>
        <v/>
      </c>
      <c r="B33" s="71" t="str">
        <f>Rangs!C32</f>
        <v/>
      </c>
      <c r="C33" s="71" t="str">
        <f>Rangs!D32</f>
        <v/>
      </c>
      <c r="D33" s="71" t="str">
        <f>Rangs!E32</f>
        <v/>
      </c>
      <c r="E33" s="71" t="str">
        <f>Rangs!F32</f>
        <v/>
      </c>
      <c r="F33" s="71" t="str">
        <f>Rangs!G32</f>
        <v/>
      </c>
      <c r="G33" s="90" t="str">
        <f>Rangs!H32</f>
        <v/>
      </c>
      <c r="H33" s="103" t="s">
        <v>112</v>
      </c>
      <c r="I33" s="79" t="e">
        <f>ABS(I5-I13)</f>
        <v>#DIV/0!</v>
      </c>
      <c r="J33" s="53" t="s">
        <v>90</v>
      </c>
      <c r="K33" s="79" t="e">
        <f>K$28*SQRT(((I$3*(I$3+1))/12)*((1/I4)+(1/I12)))</f>
        <v>#DIV/0!</v>
      </c>
      <c r="L33" s="81" t="s">
        <v>91</v>
      </c>
      <c r="M33" s="78"/>
      <c r="N33" s="104"/>
    </row>
    <row r="34" spans="1:14" ht="15" x14ac:dyDescent="0.25">
      <c r="A34" s="71" t="str">
        <f>Rangs!B33</f>
        <v/>
      </c>
      <c r="B34" s="71" t="str">
        <f>Rangs!C33</f>
        <v/>
      </c>
      <c r="C34" s="71" t="str">
        <f>Rangs!D33</f>
        <v/>
      </c>
      <c r="D34" s="71" t="str">
        <f>Rangs!E33</f>
        <v/>
      </c>
      <c r="E34" s="71" t="str">
        <f>Rangs!F33</f>
        <v/>
      </c>
      <c r="F34" s="71" t="str">
        <f>Rangs!G33</f>
        <v/>
      </c>
      <c r="G34" s="90" t="str">
        <f>Rangs!H33</f>
        <v/>
      </c>
      <c r="H34" s="103" t="s">
        <v>120</v>
      </c>
      <c r="I34" s="79" t="e">
        <f>ABS(I5-I15)</f>
        <v>#DIV/0!</v>
      </c>
      <c r="J34" s="53" t="s">
        <v>90</v>
      </c>
      <c r="K34" s="79" t="e">
        <f>K$28*SQRT(((I$3*(I$3+1))/12)*((1/I4)+(1/I14)))</f>
        <v>#DIV/0!</v>
      </c>
      <c r="L34" s="81" t="s">
        <v>202</v>
      </c>
      <c r="M34" s="78"/>
      <c r="N34" s="104"/>
    </row>
    <row r="35" spans="1:14" ht="15" x14ac:dyDescent="0.25">
      <c r="A35" s="71" t="str">
        <f>Rangs!B34</f>
        <v/>
      </c>
      <c r="B35" s="71" t="str">
        <f>Rangs!C34</f>
        <v/>
      </c>
      <c r="C35" s="71" t="str">
        <f>Rangs!D34</f>
        <v/>
      </c>
      <c r="D35" s="71" t="str">
        <f>Rangs!E34</f>
        <v/>
      </c>
      <c r="E35" s="71" t="str">
        <f>Rangs!F34</f>
        <v/>
      </c>
      <c r="F35" s="71" t="str">
        <f>Rangs!G34</f>
        <v/>
      </c>
      <c r="G35" s="90" t="str">
        <f>Rangs!H34</f>
        <v/>
      </c>
      <c r="H35" s="103" t="s">
        <v>129</v>
      </c>
      <c r="I35" s="79" t="e">
        <f>ABS(I5-I17)</f>
        <v>#DIV/0!</v>
      </c>
      <c r="J35" s="53" t="s">
        <v>90</v>
      </c>
      <c r="K35" s="79" t="e">
        <f>K$28*SQRT(((I$3*(I$3+1))/12)*((1/I4)+(1/I16)))</f>
        <v>#DIV/0!</v>
      </c>
      <c r="L35" s="81"/>
      <c r="M35" s="78"/>
      <c r="N35" s="104"/>
    </row>
    <row r="36" spans="1:14" ht="15" x14ac:dyDescent="0.25">
      <c r="A36" s="71" t="str">
        <f>Rangs!B35</f>
        <v/>
      </c>
      <c r="B36" s="71" t="str">
        <f>Rangs!C35</f>
        <v/>
      </c>
      <c r="C36" s="71" t="str">
        <f>Rangs!D35</f>
        <v/>
      </c>
      <c r="D36" s="71" t="str">
        <f>Rangs!E35</f>
        <v/>
      </c>
      <c r="E36" s="71" t="str">
        <f>Rangs!F35</f>
        <v/>
      </c>
      <c r="F36" s="71" t="str">
        <f>Rangs!G35</f>
        <v/>
      </c>
      <c r="G36" s="90" t="str">
        <f>Rangs!H35</f>
        <v/>
      </c>
      <c r="H36" s="103" t="s">
        <v>93</v>
      </c>
      <c r="I36" s="79">
        <f>ABS(I7-I9)</f>
        <v>6.0500000000000007</v>
      </c>
      <c r="J36" s="53" t="s">
        <v>90</v>
      </c>
      <c r="K36" s="79">
        <f>K$28*SQRT(((I$3*(I$3+1))/12)*((1/I6)+(1/I8)))</f>
        <v>9.8207784721986258</v>
      </c>
      <c r="L36" s="81" t="s">
        <v>103</v>
      </c>
      <c r="M36" s="78"/>
      <c r="N36" s="104"/>
    </row>
    <row r="37" spans="1:14" ht="15" x14ac:dyDescent="0.25">
      <c r="A37" s="71" t="str">
        <f>Rangs!B36</f>
        <v/>
      </c>
      <c r="B37" s="71" t="str">
        <f>Rangs!C36</f>
        <v/>
      </c>
      <c r="C37" s="71" t="str">
        <f>Rangs!D36</f>
        <v/>
      </c>
      <c r="D37" s="71" t="str">
        <f>Rangs!E36</f>
        <v/>
      </c>
      <c r="E37" s="71" t="str">
        <f>Rangs!F36</f>
        <v/>
      </c>
      <c r="F37" s="71" t="str">
        <f>Rangs!G36</f>
        <v/>
      </c>
      <c r="G37" s="90" t="str">
        <f>Rangs!H36</f>
        <v/>
      </c>
      <c r="H37" s="103" t="s">
        <v>104</v>
      </c>
      <c r="I37" s="79" t="e">
        <f>ABS(I7-I11)</f>
        <v>#DIV/0!</v>
      </c>
      <c r="J37" s="53" t="s">
        <v>90</v>
      </c>
      <c r="K37" s="79" t="e">
        <f>K$28*SQRT(((I$3*(I$3+1))/12)*((1/I6)+(1/I10)))</f>
        <v>#DIV/0!</v>
      </c>
      <c r="L37" s="81"/>
      <c r="M37" s="78"/>
      <c r="N37" s="104"/>
    </row>
    <row r="38" spans="1:14" ht="15" x14ac:dyDescent="0.25">
      <c r="A38" s="71" t="str">
        <f>Rangs!B37</f>
        <v/>
      </c>
      <c r="B38" s="71" t="str">
        <f>Rangs!C37</f>
        <v/>
      </c>
      <c r="C38" s="71" t="str">
        <f>Rangs!D37</f>
        <v/>
      </c>
      <c r="D38" s="71" t="str">
        <f>Rangs!E37</f>
        <v/>
      </c>
      <c r="E38" s="71" t="str">
        <f>Rangs!F37</f>
        <v/>
      </c>
      <c r="F38" s="71" t="str">
        <f>Rangs!G37</f>
        <v/>
      </c>
      <c r="G38" s="90" t="str">
        <f>Rangs!H37</f>
        <v/>
      </c>
      <c r="H38" s="103" t="s">
        <v>113</v>
      </c>
      <c r="I38" s="79" t="e">
        <f>ABS(I7-I13)</f>
        <v>#DIV/0!</v>
      </c>
      <c r="J38" s="53" t="s">
        <v>90</v>
      </c>
      <c r="K38" s="79" t="e">
        <f>K$28*SQRT(((I$3*(I$3+1))/12)*((1/I6)+(1/I12)))</f>
        <v>#DIV/0!</v>
      </c>
      <c r="L38" s="81"/>
      <c r="M38" s="78"/>
      <c r="N38" s="104"/>
    </row>
    <row r="39" spans="1:14" ht="15" x14ac:dyDescent="0.25">
      <c r="A39" s="71" t="str">
        <f>Rangs!B38</f>
        <v/>
      </c>
      <c r="B39" s="71" t="str">
        <f>Rangs!C38</f>
        <v/>
      </c>
      <c r="C39" s="71" t="str">
        <f>Rangs!D38</f>
        <v/>
      </c>
      <c r="D39" s="71" t="str">
        <f>Rangs!E38</f>
        <v/>
      </c>
      <c r="E39" s="71" t="str">
        <f>Rangs!F38</f>
        <v/>
      </c>
      <c r="F39" s="71" t="str">
        <f>Rangs!G38</f>
        <v/>
      </c>
      <c r="G39" s="90" t="str">
        <f>Rangs!H38</f>
        <v/>
      </c>
      <c r="H39" s="103" t="s">
        <v>121</v>
      </c>
      <c r="I39" s="79" t="e">
        <f>ABS(I7-I15)</f>
        <v>#DIV/0!</v>
      </c>
      <c r="J39" s="53" t="s">
        <v>90</v>
      </c>
      <c r="K39" s="79" t="e">
        <f>K$28*SQRT(((I$3*(I$3+1))/12)*((1/I6)+(1/I14)))</f>
        <v>#DIV/0!</v>
      </c>
      <c r="L39" s="81"/>
      <c r="M39" s="78"/>
      <c r="N39" s="104"/>
    </row>
    <row r="40" spans="1:14" ht="15" x14ac:dyDescent="0.25">
      <c r="A40" s="71" t="str">
        <f>Rangs!B39</f>
        <v/>
      </c>
      <c r="B40" s="71" t="str">
        <f>Rangs!C39</f>
        <v/>
      </c>
      <c r="C40" s="71" t="str">
        <f>Rangs!D39</f>
        <v/>
      </c>
      <c r="D40" s="71" t="str">
        <f>Rangs!E39</f>
        <v/>
      </c>
      <c r="E40" s="71" t="str">
        <f>Rangs!F39</f>
        <v/>
      </c>
      <c r="F40" s="71" t="str">
        <f>Rangs!G39</f>
        <v/>
      </c>
      <c r="G40" s="90" t="str">
        <f>Rangs!H39</f>
        <v/>
      </c>
      <c r="H40" s="103" t="s">
        <v>130</v>
      </c>
      <c r="I40" s="79" t="e">
        <f>ABS(I7-I17)</f>
        <v>#DIV/0!</v>
      </c>
      <c r="J40" s="53" t="s">
        <v>90</v>
      </c>
      <c r="K40" s="79" t="e">
        <f>K$28*SQRT(((I$3*(I$3+1))/12)*((1/I6)+(1/I16)))</f>
        <v>#DIV/0!</v>
      </c>
      <c r="L40" s="81"/>
      <c r="M40" s="78"/>
      <c r="N40" s="104"/>
    </row>
    <row r="41" spans="1:14" ht="15" x14ac:dyDescent="0.25">
      <c r="A41" s="71" t="str">
        <f>Rangs!B40</f>
        <v/>
      </c>
      <c r="B41" s="71" t="str">
        <f>Rangs!C40</f>
        <v/>
      </c>
      <c r="C41" s="71" t="str">
        <f>Rangs!D40</f>
        <v/>
      </c>
      <c r="D41" s="71" t="str">
        <f>Rangs!E40</f>
        <v/>
      </c>
      <c r="E41" s="71" t="str">
        <f>Rangs!F40</f>
        <v/>
      </c>
      <c r="F41" s="71" t="str">
        <f>Rangs!G40</f>
        <v/>
      </c>
      <c r="G41" s="90" t="str">
        <f>Rangs!H40</f>
        <v/>
      </c>
      <c r="H41" s="103" t="s">
        <v>105</v>
      </c>
      <c r="I41" s="79" t="e">
        <f>ABS(I9-I11)</f>
        <v>#DIV/0!</v>
      </c>
      <c r="J41" s="53" t="s">
        <v>90</v>
      </c>
      <c r="K41" s="79" t="e">
        <f>K$28*SQRT(((I$3*(I$3+1))/12)*((1/I8)+(1/I10)))</f>
        <v>#DIV/0!</v>
      </c>
      <c r="L41" s="81"/>
      <c r="M41" s="78"/>
      <c r="N41" s="104"/>
    </row>
    <row r="42" spans="1:14" ht="15" x14ac:dyDescent="0.25">
      <c r="A42" s="71" t="str">
        <f>Rangs!B41</f>
        <v/>
      </c>
      <c r="B42" s="71" t="str">
        <f>Rangs!C41</f>
        <v/>
      </c>
      <c r="C42" s="71" t="str">
        <f>Rangs!D41</f>
        <v/>
      </c>
      <c r="D42" s="71" t="str">
        <f>Rangs!E41</f>
        <v/>
      </c>
      <c r="E42" s="71" t="str">
        <f>Rangs!F41</f>
        <v/>
      </c>
      <c r="F42" s="71" t="str">
        <f>Rangs!G41</f>
        <v/>
      </c>
      <c r="G42" s="90" t="str">
        <f>Rangs!H41</f>
        <v/>
      </c>
      <c r="H42" s="103" t="s">
        <v>114</v>
      </c>
      <c r="I42" s="79" t="e">
        <f>ABS(I9-I13)</f>
        <v>#DIV/0!</v>
      </c>
      <c r="J42" s="53" t="s">
        <v>90</v>
      </c>
      <c r="K42" s="79" t="e">
        <f>K$28*SQRT(((I$3*(I$3+1))/12)*((1/I8)+(1/I12)))</f>
        <v>#DIV/0!</v>
      </c>
      <c r="L42" s="81"/>
      <c r="M42" s="78"/>
      <c r="N42" s="104"/>
    </row>
    <row r="43" spans="1:14" ht="15" x14ac:dyDescent="0.25">
      <c r="A43" s="71" t="str">
        <f>Rangs!B42</f>
        <v/>
      </c>
      <c r="B43" s="71" t="str">
        <f>Rangs!C42</f>
        <v/>
      </c>
      <c r="C43" s="71" t="str">
        <f>Rangs!D42</f>
        <v/>
      </c>
      <c r="D43" s="71" t="str">
        <f>Rangs!E42</f>
        <v/>
      </c>
      <c r="E43" s="71" t="str">
        <f>Rangs!F42</f>
        <v/>
      </c>
      <c r="F43" s="71" t="str">
        <f>Rangs!G42</f>
        <v/>
      </c>
      <c r="G43" s="90" t="str">
        <f>Rangs!H42</f>
        <v/>
      </c>
      <c r="H43" s="103" t="s">
        <v>122</v>
      </c>
      <c r="I43" s="79" t="e">
        <f>ABS(I9-I15)</f>
        <v>#DIV/0!</v>
      </c>
      <c r="J43" s="53" t="s">
        <v>90</v>
      </c>
      <c r="K43" s="79" t="e">
        <f>K$28*SQRT(((I$3*(I$3+1))/12)*((1/I8)+(1/I14)))</f>
        <v>#DIV/0!</v>
      </c>
      <c r="L43" s="81"/>
      <c r="M43" s="78"/>
      <c r="N43" s="104"/>
    </row>
    <row r="44" spans="1:14" ht="15" x14ac:dyDescent="0.25">
      <c r="A44" s="71" t="str">
        <f>Rangs!B43</f>
        <v/>
      </c>
      <c r="B44" s="71" t="str">
        <f>Rangs!C43</f>
        <v/>
      </c>
      <c r="C44" s="71" t="str">
        <f>Rangs!D43</f>
        <v/>
      </c>
      <c r="D44" s="71" t="str">
        <f>Rangs!E43</f>
        <v/>
      </c>
      <c r="E44" s="71" t="str">
        <f>Rangs!F43</f>
        <v/>
      </c>
      <c r="F44" s="71" t="str">
        <f>Rangs!G43</f>
        <v/>
      </c>
      <c r="G44" s="90" t="str">
        <f>Rangs!H43</f>
        <v/>
      </c>
      <c r="H44" s="103" t="s">
        <v>131</v>
      </c>
      <c r="I44" s="79" t="e">
        <f>ABS(I9-I17)</f>
        <v>#DIV/0!</v>
      </c>
      <c r="J44" s="53" t="s">
        <v>90</v>
      </c>
      <c r="K44" s="79" t="e">
        <f>K$28*SQRT(((I$3*(I$3+1))/12)*((1/I8)+(1/I16)))</f>
        <v>#DIV/0!</v>
      </c>
      <c r="L44" s="81"/>
      <c r="M44" s="78"/>
      <c r="N44" s="104"/>
    </row>
    <row r="45" spans="1:14" ht="15" x14ac:dyDescent="0.25">
      <c r="A45" s="71" t="str">
        <f>Rangs!B44</f>
        <v/>
      </c>
      <c r="B45" s="71" t="str">
        <f>Rangs!C44</f>
        <v/>
      </c>
      <c r="C45" s="71" t="str">
        <f>Rangs!D44</f>
        <v/>
      </c>
      <c r="D45" s="71" t="str">
        <f>Rangs!E44</f>
        <v/>
      </c>
      <c r="E45" s="71" t="str">
        <f>Rangs!F44</f>
        <v/>
      </c>
      <c r="F45" s="71" t="str">
        <f>Rangs!G44</f>
        <v/>
      </c>
      <c r="G45" s="90" t="str">
        <f>Rangs!H44</f>
        <v/>
      </c>
      <c r="H45" s="103" t="s">
        <v>115</v>
      </c>
      <c r="I45" s="79" t="e">
        <f>ABS(I11-I13)</f>
        <v>#DIV/0!</v>
      </c>
      <c r="J45" s="53" t="s">
        <v>90</v>
      </c>
      <c r="K45" s="79" t="e">
        <f>K$28*SQRT(((I$3*(I$3+1))/12)*((1/I10)+(1/I12)))</f>
        <v>#DIV/0!</v>
      </c>
      <c r="L45" s="81"/>
      <c r="M45" s="78"/>
      <c r="N45" s="104"/>
    </row>
    <row r="46" spans="1:14" ht="15" x14ac:dyDescent="0.25">
      <c r="A46" s="71" t="str">
        <f>Rangs!B45</f>
        <v/>
      </c>
      <c r="B46" s="71" t="str">
        <f>Rangs!C45</f>
        <v/>
      </c>
      <c r="C46" s="71" t="str">
        <f>Rangs!D45</f>
        <v/>
      </c>
      <c r="D46" s="71" t="str">
        <f>Rangs!E45</f>
        <v/>
      </c>
      <c r="E46" s="71" t="str">
        <f>Rangs!F45</f>
        <v/>
      </c>
      <c r="F46" s="71" t="str">
        <f>Rangs!G45</f>
        <v/>
      </c>
      <c r="G46" s="90" t="str">
        <f>Rangs!H45</f>
        <v/>
      </c>
      <c r="H46" s="103" t="s">
        <v>123</v>
      </c>
      <c r="I46" s="79" t="e">
        <f>ABS(I11-I15)</f>
        <v>#DIV/0!</v>
      </c>
      <c r="J46" s="53" t="s">
        <v>90</v>
      </c>
      <c r="K46" s="79" t="e">
        <f>K$28*SQRT(((I$3*(I$3+1))/12)*((1/I10)+(1/I14)))</f>
        <v>#DIV/0!</v>
      </c>
      <c r="L46" s="81"/>
      <c r="M46" s="78"/>
      <c r="N46" s="104"/>
    </row>
    <row r="47" spans="1:14" ht="15" x14ac:dyDescent="0.25">
      <c r="A47" s="71" t="str">
        <f>Rangs!B46</f>
        <v/>
      </c>
      <c r="B47" s="71" t="str">
        <f>Rangs!C46</f>
        <v/>
      </c>
      <c r="C47" s="71" t="str">
        <f>Rangs!D46</f>
        <v/>
      </c>
      <c r="D47" s="71" t="str">
        <f>Rangs!E46</f>
        <v/>
      </c>
      <c r="E47" s="71" t="str">
        <f>Rangs!F46</f>
        <v/>
      </c>
      <c r="F47" s="71" t="str">
        <f>Rangs!G46</f>
        <v/>
      </c>
      <c r="G47" s="90" t="str">
        <f>Rangs!H46</f>
        <v/>
      </c>
      <c r="H47" s="103" t="s">
        <v>132</v>
      </c>
      <c r="I47" s="79" t="e">
        <f>ABS(I11-I17)</f>
        <v>#DIV/0!</v>
      </c>
      <c r="J47" s="53" t="s">
        <v>90</v>
      </c>
      <c r="K47" s="79" t="e">
        <f>K$28*SQRT(((I$3*(I$3+1))/12)*((1/I10)+(1/I16)))</f>
        <v>#DIV/0!</v>
      </c>
      <c r="L47" s="81"/>
      <c r="M47" s="78"/>
      <c r="N47" s="104"/>
    </row>
    <row r="48" spans="1:14" ht="15" x14ac:dyDescent="0.25">
      <c r="A48" s="71" t="str">
        <f>Rangs!B47</f>
        <v/>
      </c>
      <c r="B48" s="71" t="str">
        <f>Rangs!C47</f>
        <v/>
      </c>
      <c r="C48" s="71" t="str">
        <f>Rangs!D47</f>
        <v/>
      </c>
      <c r="D48" s="71" t="str">
        <f>Rangs!E47</f>
        <v/>
      </c>
      <c r="E48" s="71" t="str">
        <f>Rangs!F47</f>
        <v/>
      </c>
      <c r="F48" s="71" t="str">
        <f>Rangs!G47</f>
        <v/>
      </c>
      <c r="G48" s="90" t="str">
        <f>Rangs!H47</f>
        <v/>
      </c>
      <c r="H48" s="103" t="s">
        <v>124</v>
      </c>
      <c r="I48" s="79" t="e">
        <f>ABS(I13-I15)</f>
        <v>#DIV/0!</v>
      </c>
      <c r="J48" s="53" t="s">
        <v>90</v>
      </c>
      <c r="K48" s="79" t="e">
        <f>K$28*SQRT(((I$3*(I$3+1))/12)*((1/I12)+(1/I14)))</f>
        <v>#DIV/0!</v>
      </c>
      <c r="L48" s="81"/>
      <c r="M48" s="78"/>
      <c r="N48" s="104"/>
    </row>
    <row r="49" spans="1:14" ht="15" x14ac:dyDescent="0.25">
      <c r="A49" s="71" t="str">
        <f>Rangs!B48</f>
        <v/>
      </c>
      <c r="B49" s="71" t="str">
        <f>Rangs!C48</f>
        <v/>
      </c>
      <c r="C49" s="71" t="str">
        <f>Rangs!D48</f>
        <v/>
      </c>
      <c r="D49" s="71" t="str">
        <f>Rangs!E48</f>
        <v/>
      </c>
      <c r="E49" s="71" t="str">
        <f>Rangs!F48</f>
        <v/>
      </c>
      <c r="F49" s="71" t="str">
        <f>Rangs!G48</f>
        <v/>
      </c>
      <c r="G49" s="90" t="str">
        <f>Rangs!H48</f>
        <v/>
      </c>
      <c r="H49" s="103" t="s">
        <v>133</v>
      </c>
      <c r="I49" s="79" t="e">
        <f>ABS(I13-I17)</f>
        <v>#DIV/0!</v>
      </c>
      <c r="J49" s="53" t="s">
        <v>90</v>
      </c>
      <c r="K49" s="79" t="e">
        <f>K$28*SQRT(((I$3*(I$3+1))/12)*((1/I12)+(1/I16)))</f>
        <v>#DIV/0!</v>
      </c>
      <c r="L49" s="81"/>
      <c r="M49" s="78"/>
      <c r="N49" s="104"/>
    </row>
    <row r="50" spans="1:14" ht="15.75" thickBot="1" x14ac:dyDescent="0.3">
      <c r="A50" s="71" t="str">
        <f>Rangs!B49</f>
        <v/>
      </c>
      <c r="B50" s="71" t="str">
        <f>Rangs!C49</f>
        <v/>
      </c>
      <c r="C50" s="71" t="str">
        <f>Rangs!D49</f>
        <v/>
      </c>
      <c r="D50" s="71" t="str">
        <f>Rangs!E49</f>
        <v/>
      </c>
      <c r="E50" s="71" t="str">
        <f>Rangs!F49</f>
        <v/>
      </c>
      <c r="F50" s="71" t="str">
        <f>Rangs!G49</f>
        <v/>
      </c>
      <c r="G50" s="90" t="str">
        <f>Rangs!H49</f>
        <v/>
      </c>
      <c r="H50" s="105" t="s">
        <v>134</v>
      </c>
      <c r="I50" s="106" t="e">
        <f>ABS(I15-I17)</f>
        <v>#DIV/0!</v>
      </c>
      <c r="J50" s="107" t="s">
        <v>90</v>
      </c>
      <c r="K50" s="106" t="e">
        <f>K$28*SQRT(((I$3*(I$3+1))/12)*((1/I14)+(1/I16)))</f>
        <v>#DIV/0!</v>
      </c>
      <c r="L50" s="109"/>
      <c r="M50" s="110"/>
      <c r="N50" s="111"/>
    </row>
    <row r="51" spans="1:14" x14ac:dyDescent="0.2">
      <c r="A51" s="71" t="str">
        <f>Rangs!B50</f>
        <v/>
      </c>
      <c r="B51" s="71" t="str">
        <f>Rangs!C50</f>
        <v/>
      </c>
      <c r="C51" s="71" t="str">
        <f>Rangs!D50</f>
        <v/>
      </c>
      <c r="D51" s="71" t="str">
        <f>Rangs!E50</f>
        <v/>
      </c>
      <c r="E51" s="71" t="str">
        <f>Rangs!F50</f>
        <v/>
      </c>
      <c r="F51" s="71" t="str">
        <f>Rangs!G50</f>
        <v/>
      </c>
      <c r="G51" s="71" t="str">
        <f>Rangs!H50</f>
        <v/>
      </c>
      <c r="H51" s="117"/>
      <c r="I51" s="92"/>
      <c r="J51" s="92"/>
      <c r="K51" s="92"/>
      <c r="L51" s="92"/>
      <c r="M51" s="92"/>
      <c r="N51" s="92"/>
    </row>
    <row r="52" spans="1:14" ht="17.25" customHeight="1" thickBot="1" x14ac:dyDescent="0.25">
      <c r="A52" s="71" t="str">
        <f>Rangs!B51</f>
        <v/>
      </c>
      <c r="B52" s="71" t="str">
        <f>Rangs!C51</f>
        <v/>
      </c>
      <c r="C52" s="71" t="str">
        <f>Rangs!D51</f>
        <v/>
      </c>
      <c r="D52" s="71" t="str">
        <f>Rangs!E51</f>
        <v/>
      </c>
      <c r="E52" s="71" t="str">
        <f>Rangs!F51</f>
        <v/>
      </c>
      <c r="F52" s="71" t="str">
        <f>Rangs!G51</f>
        <v/>
      </c>
      <c r="G52" s="71" t="str">
        <f>Rangs!H51</f>
        <v/>
      </c>
      <c r="H52" s="68"/>
      <c r="I52" s="72"/>
      <c r="J52" s="72"/>
      <c r="K52" s="72"/>
      <c r="L52" s="72"/>
      <c r="M52" s="72"/>
      <c r="N52" s="72"/>
    </row>
    <row r="53" spans="1:14" ht="43.5" customHeight="1" x14ac:dyDescent="0.2">
      <c r="A53" s="71" t="str">
        <f>Rangs!B52</f>
        <v/>
      </c>
      <c r="B53" s="71" t="str">
        <f>Rangs!C52</f>
        <v/>
      </c>
      <c r="C53" s="71" t="str">
        <f>Rangs!D52</f>
        <v/>
      </c>
      <c r="D53" s="71" t="str">
        <f>Rangs!E52</f>
        <v/>
      </c>
      <c r="E53" s="71" t="str">
        <f>Rangs!F52</f>
        <v/>
      </c>
      <c r="F53" s="71" t="str">
        <f>Rangs!G52</f>
        <v/>
      </c>
      <c r="G53" s="90" t="str">
        <f>Rangs!H52</f>
        <v/>
      </c>
      <c r="H53" s="168" t="s">
        <v>168</v>
      </c>
      <c r="I53" s="169"/>
      <c r="J53" s="169"/>
      <c r="K53" s="169"/>
      <c r="L53" s="169"/>
      <c r="M53" s="169"/>
      <c r="N53" s="170"/>
    </row>
    <row r="54" spans="1:14" x14ac:dyDescent="0.2">
      <c r="A54" s="71" t="str">
        <f>Rangs!B53</f>
        <v/>
      </c>
      <c r="B54" s="71" t="str">
        <f>Rangs!C53</f>
        <v/>
      </c>
      <c r="C54" s="71" t="str">
        <f>Rangs!D53</f>
        <v/>
      </c>
      <c r="D54" s="71" t="str">
        <f>Rangs!E53</f>
        <v/>
      </c>
      <c r="E54" s="71" t="str">
        <f>Rangs!F53</f>
        <v/>
      </c>
      <c r="F54" s="71" t="str">
        <f>Rangs!G53</f>
        <v/>
      </c>
      <c r="G54" s="90" t="str">
        <f>Rangs!H53</f>
        <v/>
      </c>
      <c r="H54" s="91"/>
      <c r="I54" s="92"/>
      <c r="J54" s="92"/>
      <c r="K54" s="92"/>
      <c r="L54" s="92"/>
      <c r="M54" s="92"/>
      <c r="N54" s="93"/>
    </row>
    <row r="55" spans="1:14" x14ac:dyDescent="0.2">
      <c r="A55" s="71" t="str">
        <f>Rangs!B54</f>
        <v/>
      </c>
      <c r="B55" s="71" t="str">
        <f>Rangs!C54</f>
        <v/>
      </c>
      <c r="C55" s="71" t="str">
        <f>Rangs!D54</f>
        <v/>
      </c>
      <c r="D55" s="71" t="str">
        <f>Rangs!E54</f>
        <v/>
      </c>
      <c r="E55" s="71" t="str">
        <f>Rangs!F54</f>
        <v/>
      </c>
      <c r="F55" s="71" t="str">
        <f>Rangs!G54</f>
        <v/>
      </c>
      <c r="G55" s="90" t="str">
        <f>Rangs!H54</f>
        <v/>
      </c>
      <c r="H55" s="91"/>
      <c r="I55" s="160" t="s">
        <v>65</v>
      </c>
      <c r="J55" s="160"/>
      <c r="K55" s="160"/>
      <c r="L55" s="160"/>
      <c r="M55" s="160"/>
      <c r="N55" s="161"/>
    </row>
    <row r="56" spans="1:14" x14ac:dyDescent="0.2">
      <c r="H56" s="94" t="s">
        <v>66</v>
      </c>
      <c r="I56" s="73">
        <v>0.3</v>
      </c>
      <c r="J56" s="73">
        <v>0.25</v>
      </c>
      <c r="K56" s="73">
        <v>0.2</v>
      </c>
      <c r="L56" s="73">
        <v>0.15</v>
      </c>
      <c r="M56" s="73">
        <v>0.1</v>
      </c>
      <c r="N56" s="95">
        <v>0.05</v>
      </c>
    </row>
    <row r="57" spans="1:14" x14ac:dyDescent="0.2">
      <c r="H57" s="94" t="s">
        <v>68</v>
      </c>
      <c r="I57" s="73">
        <v>0.15</v>
      </c>
      <c r="J57" s="73">
        <v>0.125</v>
      </c>
      <c r="K57" s="73">
        <v>0.1</v>
      </c>
      <c r="L57" s="73">
        <v>7.4999999999999997E-2</v>
      </c>
      <c r="M57" s="73">
        <v>0.05</v>
      </c>
      <c r="N57" s="95">
        <v>2.5000000000000001E-2</v>
      </c>
    </row>
    <row r="58" spans="1:14" ht="15" thickBot="1" x14ac:dyDescent="0.25">
      <c r="H58" s="112" t="s">
        <v>95</v>
      </c>
      <c r="I58" s="74">
        <v>3</v>
      </c>
      <c r="J58" s="75">
        <v>4</v>
      </c>
      <c r="K58" s="75">
        <v>5</v>
      </c>
      <c r="L58" s="75">
        <v>6</v>
      </c>
      <c r="M58" s="75">
        <v>7</v>
      </c>
      <c r="N58" s="97">
        <v>8</v>
      </c>
    </row>
    <row r="59" spans="1:14" ht="15" thickBot="1" x14ac:dyDescent="0.25">
      <c r="H59" s="98" t="s">
        <v>85</v>
      </c>
      <c r="I59" s="88">
        <v>7</v>
      </c>
      <c r="J59" s="92"/>
      <c r="K59" s="92"/>
      <c r="L59" s="92"/>
      <c r="M59" s="92"/>
      <c r="N59" s="93"/>
    </row>
    <row r="60" spans="1:14" x14ac:dyDescent="0.2">
      <c r="H60" s="91"/>
      <c r="I60" s="92"/>
      <c r="J60" s="113" t="s">
        <v>96</v>
      </c>
      <c r="K60" s="114">
        <f>VLOOKUP(6,__TZ2,I59,FALSE)</f>
        <v>2.3940000000000001</v>
      </c>
      <c r="L60" s="92"/>
      <c r="M60" s="92"/>
      <c r="N60" s="93"/>
    </row>
    <row r="61" spans="1:14" ht="15" x14ac:dyDescent="0.25">
      <c r="H61" s="162" t="s">
        <v>87</v>
      </c>
      <c r="I61" s="163"/>
      <c r="J61" s="164" t="s">
        <v>88</v>
      </c>
      <c r="K61" s="165"/>
      <c r="L61" s="89"/>
      <c r="M61" s="83"/>
      <c r="N61" s="102"/>
    </row>
    <row r="62" spans="1:14" ht="15" x14ac:dyDescent="0.25">
      <c r="H62" s="103" t="s">
        <v>97</v>
      </c>
      <c r="I62" s="79">
        <f>ABS(I5-I7)</f>
        <v>3.1285714285714281</v>
      </c>
      <c r="J62" s="53" t="s">
        <v>90</v>
      </c>
      <c r="K62" s="79">
        <f>$K$60*SQRT((($I$3*($I$3+1))/12)*((1/$I$4)+(1/$I$6)))</f>
        <v>7.4834726698238176</v>
      </c>
      <c r="L62" s="81" t="s">
        <v>91</v>
      </c>
      <c r="M62" s="78"/>
      <c r="N62" s="104"/>
    </row>
    <row r="63" spans="1:14" ht="15" x14ac:dyDescent="0.25">
      <c r="H63" s="103" t="s">
        <v>98</v>
      </c>
      <c r="I63" s="79">
        <f>ABS(I5-I9)</f>
        <v>9.1785714285714288</v>
      </c>
      <c r="J63" s="53" t="s">
        <v>90</v>
      </c>
      <c r="K63" s="79">
        <f>$K$60*SQRT((($I$3*($I$3+1))/12)*((1/$I$4)+(1/$I$8)))</f>
        <v>7.110393027111793</v>
      </c>
      <c r="L63" s="81" t="s">
        <v>202</v>
      </c>
      <c r="M63" s="78"/>
      <c r="N63" s="104"/>
    </row>
    <row r="64" spans="1:14" ht="15" x14ac:dyDescent="0.25">
      <c r="H64" s="103" t="s">
        <v>106</v>
      </c>
      <c r="I64" s="79" t="e">
        <f>ABS(I5-I11)</f>
        <v>#DIV/0!</v>
      </c>
      <c r="J64" s="53" t="s">
        <v>90</v>
      </c>
      <c r="K64" s="79" t="e">
        <f>$K$60*SQRT((($I$3*($I$3+1))/12)*((1/$I$4)+(1/$I$10)))</f>
        <v>#DIV/0!</v>
      </c>
      <c r="L64" s="81" t="s">
        <v>103</v>
      </c>
      <c r="M64" s="78"/>
      <c r="N64" s="104"/>
    </row>
    <row r="65" spans="8:14" ht="15" x14ac:dyDescent="0.25">
      <c r="H65" s="103" t="s">
        <v>116</v>
      </c>
      <c r="I65" s="79" t="e">
        <f>ABS(I5-I13)</f>
        <v>#DIV/0!</v>
      </c>
      <c r="J65" s="53" t="s">
        <v>90</v>
      </c>
      <c r="K65" s="79" t="e">
        <f>$K$60*SQRT((($I$3*($I$3+1))/12)*((1/$I$4)+(1/$I$12)))</f>
        <v>#DIV/0!</v>
      </c>
      <c r="L65" s="81"/>
      <c r="M65" s="78"/>
      <c r="N65" s="104"/>
    </row>
    <row r="66" spans="8:14" ht="15" x14ac:dyDescent="0.25">
      <c r="H66" s="103" t="s">
        <v>125</v>
      </c>
      <c r="I66" s="79" t="e">
        <f>ABS(I5-I15)</f>
        <v>#DIV/0!</v>
      </c>
      <c r="J66" s="53" t="s">
        <v>90</v>
      </c>
      <c r="K66" s="79" t="e">
        <f>$K$60*SQRT((($I$3*($I$3+1))/12)*((1/$I$4)+(1/$I$14)))</f>
        <v>#DIV/0!</v>
      </c>
      <c r="L66" s="81"/>
      <c r="M66" s="78"/>
      <c r="N66" s="104"/>
    </row>
    <row r="67" spans="8:14" ht="15.75" thickBot="1" x14ac:dyDescent="0.3">
      <c r="H67" s="105" t="s">
        <v>135</v>
      </c>
      <c r="I67" s="106" t="e">
        <f>ABS(I5-I17)</f>
        <v>#DIV/0!</v>
      </c>
      <c r="J67" s="107" t="s">
        <v>90</v>
      </c>
      <c r="K67" s="106" t="e">
        <f>$K$60*SQRT((($I$3*($I$3+1))/12)*((1/$I$4)+(1/$I$16)))</f>
        <v>#DIV/0!</v>
      </c>
      <c r="L67" s="109"/>
      <c r="M67" s="110"/>
      <c r="N67" s="111"/>
    </row>
    <row r="68" spans="8:14" x14ac:dyDescent="0.2">
      <c r="J68" s="21"/>
      <c r="K68" s="76"/>
    </row>
  </sheetData>
  <sheetProtection sheet="1" objects="1" scenarios="1" formatCells="0"/>
  <mergeCells count="10">
    <mergeCell ref="E1:N1"/>
    <mergeCell ref="A4:G4"/>
    <mergeCell ref="H21:N21"/>
    <mergeCell ref="I23:N23"/>
    <mergeCell ref="H61:I61"/>
    <mergeCell ref="J61:K61"/>
    <mergeCell ref="H29:I29"/>
    <mergeCell ref="J29:K29"/>
    <mergeCell ref="H53:N53"/>
    <mergeCell ref="I55:N55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workbookViewId="0">
      <selection activeCell="J29" sqref="J29"/>
    </sheetView>
  </sheetViews>
  <sheetFormatPr baseColWidth="10" defaultColWidth="11.5703125" defaultRowHeight="12.75" x14ac:dyDescent="0.2"/>
  <cols>
    <col min="1" max="2" width="5.42578125" style="15" customWidth="1"/>
    <col min="3" max="3" width="5.5703125" style="15" customWidth="1"/>
    <col min="4" max="5" width="5.42578125" style="15" customWidth="1"/>
    <col min="6" max="6" width="5.5703125" style="15" customWidth="1"/>
    <col min="7" max="7" width="5.28515625" style="15" customWidth="1"/>
    <col min="8" max="8" width="5.42578125" style="15" customWidth="1"/>
    <col min="9" max="9" width="14.28515625" style="15" customWidth="1"/>
    <col min="10" max="10" width="9.85546875" style="15" customWidth="1"/>
    <col min="11" max="11" width="9.140625" style="15" customWidth="1"/>
    <col min="12" max="12" width="9.5703125" style="15" customWidth="1"/>
    <col min="13" max="13" width="9.42578125" style="15" customWidth="1"/>
    <col min="14" max="14" width="9.7109375" style="15" customWidth="1"/>
    <col min="15" max="15" width="9.28515625" style="15" customWidth="1"/>
    <col min="16" max="16384" width="11.5703125" style="15"/>
  </cols>
  <sheetData>
    <row r="1" spans="1:15" ht="43.5" customHeight="1" x14ac:dyDescent="0.2">
      <c r="B1" s="116"/>
      <c r="C1" s="116"/>
      <c r="D1" s="116"/>
      <c r="E1" s="116"/>
      <c r="F1" s="153" t="s">
        <v>165</v>
      </c>
      <c r="G1" s="153"/>
      <c r="H1" s="153"/>
      <c r="I1" s="153"/>
      <c r="J1" s="153"/>
      <c r="K1" s="153"/>
      <c r="L1" s="153"/>
      <c r="M1" s="153"/>
      <c r="N1" s="153"/>
      <c r="O1" s="153"/>
    </row>
    <row r="2" spans="1:15" ht="15" x14ac:dyDescent="0.25">
      <c r="L2" s="62" t="s">
        <v>72</v>
      </c>
      <c r="M2" s="15" t="s">
        <v>136</v>
      </c>
    </row>
    <row r="3" spans="1:15" ht="14.25" x14ac:dyDescent="0.2">
      <c r="I3" s="63" t="s">
        <v>74</v>
      </c>
      <c r="J3" s="64">
        <f>COUNT(A6:H55)</f>
        <v>18</v>
      </c>
      <c r="M3" s="15" t="s">
        <v>259</v>
      </c>
    </row>
    <row r="4" spans="1:15" x14ac:dyDescent="0.2">
      <c r="A4" s="154" t="s">
        <v>166</v>
      </c>
      <c r="B4" s="155"/>
      <c r="C4" s="155"/>
      <c r="D4" s="155"/>
      <c r="E4" s="155"/>
      <c r="F4" s="155"/>
      <c r="G4" s="155"/>
      <c r="H4" s="156"/>
      <c r="I4" s="119" t="s">
        <v>75</v>
      </c>
      <c r="J4" s="120">
        <f>COUNT(A6:A55)</f>
        <v>7</v>
      </c>
    </row>
    <row r="5" spans="1:15" ht="13.5" thickBot="1" x14ac:dyDescent="0.25">
      <c r="A5" s="66" t="s">
        <v>76</v>
      </c>
      <c r="B5" s="67" t="s">
        <v>137</v>
      </c>
      <c r="C5" s="68" t="s">
        <v>138</v>
      </c>
      <c r="D5" s="68" t="s">
        <v>139</v>
      </c>
      <c r="E5" s="68" t="s">
        <v>140</v>
      </c>
      <c r="F5" s="68" t="s">
        <v>141</v>
      </c>
      <c r="G5" s="68" t="s">
        <v>142</v>
      </c>
      <c r="H5" s="68" t="s">
        <v>143</v>
      </c>
      <c r="I5" s="65" t="s">
        <v>79</v>
      </c>
      <c r="J5" s="69">
        <f>AVERAGE(A6:A55)</f>
        <v>5.5714285714285712</v>
      </c>
    </row>
    <row r="6" spans="1:15" x14ac:dyDescent="0.2">
      <c r="A6" s="71">
        <f>Rangs!B5</f>
        <v>1</v>
      </c>
      <c r="B6" s="71">
        <f>Rangs!C5</f>
        <v>7</v>
      </c>
      <c r="C6" s="71">
        <f>Rangs!D5</f>
        <v>16</v>
      </c>
      <c r="D6" s="71" t="str">
        <f>Rangs!E5</f>
        <v/>
      </c>
      <c r="E6" s="71" t="str">
        <f>Rangs!F5</f>
        <v/>
      </c>
      <c r="F6" s="71" t="str">
        <f>Rangs!G5</f>
        <v/>
      </c>
      <c r="G6" s="71" t="str">
        <f>Rangs!H5</f>
        <v/>
      </c>
      <c r="H6" s="71" t="str">
        <f>Rangs!I5</f>
        <v/>
      </c>
      <c r="I6" s="119" t="s">
        <v>80</v>
      </c>
      <c r="J6" s="120">
        <f>COUNT(B6:B55)</f>
        <v>5</v>
      </c>
    </row>
    <row r="7" spans="1:15" x14ac:dyDescent="0.2">
      <c r="A7" s="71">
        <f>Rangs!B6</f>
        <v>5.5</v>
      </c>
      <c r="B7" s="71">
        <f>Rangs!C6</f>
        <v>13.5</v>
      </c>
      <c r="C7" s="71">
        <f>Rangs!D6</f>
        <v>13.5</v>
      </c>
      <c r="D7" s="71" t="str">
        <f>Rangs!E6</f>
        <v/>
      </c>
      <c r="E7" s="71" t="str">
        <f>Rangs!F6</f>
        <v/>
      </c>
      <c r="F7" s="71" t="str">
        <f>Rangs!G6</f>
        <v/>
      </c>
      <c r="G7" s="71" t="str">
        <f>Rangs!H6</f>
        <v/>
      </c>
      <c r="H7" s="71" t="str">
        <f>Rangs!I6</f>
        <v/>
      </c>
      <c r="I7" s="65" t="s">
        <v>81</v>
      </c>
      <c r="J7" s="69">
        <f>AVERAGE(B6:B55)</f>
        <v>8.6999999999999993</v>
      </c>
    </row>
    <row r="8" spans="1:15" x14ac:dyDescent="0.2">
      <c r="A8" s="71">
        <f>Rangs!B7</f>
        <v>4</v>
      </c>
      <c r="B8" s="71">
        <f>Rangs!C7</f>
        <v>2.5</v>
      </c>
      <c r="C8" s="71">
        <f>Rangs!D7</f>
        <v>9</v>
      </c>
      <c r="D8" s="71" t="str">
        <f>Rangs!E7</f>
        <v/>
      </c>
      <c r="E8" s="71" t="str">
        <f>Rangs!F7</f>
        <v/>
      </c>
      <c r="F8" s="71" t="str">
        <f>Rangs!G7</f>
        <v/>
      </c>
      <c r="G8" s="71" t="str">
        <f>Rangs!H7</f>
        <v/>
      </c>
      <c r="H8" s="71" t="str">
        <f>Rangs!I7</f>
        <v/>
      </c>
      <c r="I8" s="119" t="s">
        <v>82</v>
      </c>
      <c r="J8" s="120">
        <f>COUNT(C6:C55)</f>
        <v>6</v>
      </c>
    </row>
    <row r="9" spans="1:15" x14ac:dyDescent="0.2">
      <c r="A9" s="71">
        <f>Rangs!B8</f>
        <v>9</v>
      </c>
      <c r="B9" s="71">
        <f>Rangs!C8</f>
        <v>11.5</v>
      </c>
      <c r="C9" s="71">
        <f>Rangs!D8</f>
        <v>15</v>
      </c>
      <c r="D9" s="71" t="str">
        <f>Rangs!E8</f>
        <v/>
      </c>
      <c r="E9" s="71" t="str">
        <f>Rangs!F8</f>
        <v/>
      </c>
      <c r="F9" s="71" t="str">
        <f>Rangs!G8</f>
        <v/>
      </c>
      <c r="G9" s="71" t="str">
        <f>Rangs!H8</f>
        <v/>
      </c>
      <c r="H9" s="71" t="str">
        <f>Rangs!I8</f>
        <v/>
      </c>
      <c r="I9" s="65" t="s">
        <v>83</v>
      </c>
      <c r="J9" s="69">
        <f>AVERAGE(C6:C55)</f>
        <v>14.75</v>
      </c>
    </row>
    <row r="10" spans="1:15" x14ac:dyDescent="0.2">
      <c r="A10" s="71">
        <f>Rangs!B9</f>
        <v>11.5</v>
      </c>
      <c r="B10" s="71">
        <f>Rangs!C9</f>
        <v>9</v>
      </c>
      <c r="C10" s="71">
        <f>Rangs!D9</f>
        <v>17</v>
      </c>
      <c r="D10" s="71" t="str">
        <f>Rangs!E9</f>
        <v/>
      </c>
      <c r="E10" s="71" t="str">
        <f>Rangs!F9</f>
        <v/>
      </c>
      <c r="F10" s="71" t="str">
        <f>Rangs!G9</f>
        <v/>
      </c>
      <c r="G10" s="71" t="str">
        <f>Rangs!H9</f>
        <v/>
      </c>
      <c r="H10" s="71" t="str">
        <f>Rangs!I9</f>
        <v/>
      </c>
      <c r="I10" s="119" t="s">
        <v>100</v>
      </c>
      <c r="J10" s="120">
        <f>COUNT(D6:D55)</f>
        <v>0</v>
      </c>
    </row>
    <row r="11" spans="1:15" x14ac:dyDescent="0.2">
      <c r="A11" s="71">
        <f>Rangs!B10</f>
        <v>2.5</v>
      </c>
      <c r="B11" s="71" t="str">
        <f>Rangs!C10</f>
        <v/>
      </c>
      <c r="C11" s="71">
        <f>Rangs!D10</f>
        <v>18</v>
      </c>
      <c r="D11" s="71" t="str">
        <f>Rangs!E10</f>
        <v/>
      </c>
      <c r="E11" s="71" t="str">
        <f>Rangs!F10</f>
        <v/>
      </c>
      <c r="F11" s="71" t="str">
        <f>Rangs!G10</f>
        <v/>
      </c>
      <c r="G11" s="71" t="str">
        <f>Rangs!H10</f>
        <v/>
      </c>
      <c r="H11" s="71" t="str">
        <f>Rangs!I10</f>
        <v/>
      </c>
      <c r="I11" s="65" t="s">
        <v>101</v>
      </c>
      <c r="J11" s="69" t="e">
        <f>AVERAGE(D6:D55)</f>
        <v>#DIV/0!</v>
      </c>
    </row>
    <row r="12" spans="1:15" x14ac:dyDescent="0.2">
      <c r="A12" s="71">
        <f>Rangs!B11</f>
        <v>5.5</v>
      </c>
      <c r="B12" s="71" t="str">
        <f>Rangs!C11</f>
        <v/>
      </c>
      <c r="C12" s="71" t="str">
        <f>Rangs!D11</f>
        <v/>
      </c>
      <c r="D12" s="71" t="str">
        <f>Rangs!E11</f>
        <v/>
      </c>
      <c r="E12" s="71" t="str">
        <f>Rangs!F11</f>
        <v/>
      </c>
      <c r="F12" s="71" t="str">
        <f>Rangs!G11</f>
        <v/>
      </c>
      <c r="G12" s="71" t="str">
        <f>Rangs!H11</f>
        <v/>
      </c>
      <c r="H12" s="71" t="str">
        <f>Rangs!I11</f>
        <v/>
      </c>
      <c r="I12" s="119" t="s">
        <v>110</v>
      </c>
      <c r="J12" s="120">
        <f>COUNT(E6:E55)</f>
        <v>0</v>
      </c>
    </row>
    <row r="13" spans="1:15" x14ac:dyDescent="0.2">
      <c r="A13" s="71" t="str">
        <f>Rangs!B12</f>
        <v/>
      </c>
      <c r="B13" s="71" t="str">
        <f>Rangs!C12</f>
        <v/>
      </c>
      <c r="C13" s="71" t="str">
        <f>Rangs!D12</f>
        <v/>
      </c>
      <c r="D13" s="71" t="str">
        <f>Rangs!E12</f>
        <v/>
      </c>
      <c r="E13" s="71" t="str">
        <f>Rangs!F12</f>
        <v/>
      </c>
      <c r="F13" s="71" t="str">
        <f>Rangs!G12</f>
        <v/>
      </c>
      <c r="G13" s="71" t="str">
        <f>Rangs!H12</f>
        <v/>
      </c>
      <c r="H13" s="71" t="str">
        <f>Rangs!I12</f>
        <v/>
      </c>
      <c r="I13" s="65" t="s">
        <v>111</v>
      </c>
      <c r="J13" s="69" t="e">
        <f>AVERAGE(E6:E55)</f>
        <v>#DIV/0!</v>
      </c>
    </row>
    <row r="14" spans="1:15" x14ac:dyDescent="0.2">
      <c r="A14" s="71" t="str">
        <f>Rangs!B13</f>
        <v/>
      </c>
      <c r="B14" s="71" t="str">
        <f>Rangs!C13</f>
        <v/>
      </c>
      <c r="C14" s="71" t="str">
        <f>Rangs!D13</f>
        <v/>
      </c>
      <c r="D14" s="71" t="str">
        <f>Rangs!E13</f>
        <v/>
      </c>
      <c r="E14" s="71" t="str">
        <f>Rangs!F13</f>
        <v/>
      </c>
      <c r="F14" s="71" t="str">
        <f>Rangs!G13</f>
        <v/>
      </c>
      <c r="G14" s="71" t="str">
        <f>Rangs!H13</f>
        <v/>
      </c>
      <c r="H14" s="71" t="str">
        <f>Rangs!I13</f>
        <v/>
      </c>
      <c r="I14" s="119" t="s">
        <v>118</v>
      </c>
      <c r="J14" s="120">
        <f>COUNT(F6:F55)</f>
        <v>0</v>
      </c>
    </row>
    <row r="15" spans="1:15" x14ac:dyDescent="0.2">
      <c r="A15" s="71" t="str">
        <f>Rangs!B14</f>
        <v/>
      </c>
      <c r="B15" s="71" t="str">
        <f>Rangs!C14</f>
        <v/>
      </c>
      <c r="C15" s="71" t="str">
        <f>Rangs!D14</f>
        <v/>
      </c>
      <c r="D15" s="71" t="str">
        <f>Rangs!E14</f>
        <v/>
      </c>
      <c r="E15" s="71" t="str">
        <f>Rangs!F14</f>
        <v/>
      </c>
      <c r="F15" s="71" t="str">
        <f>Rangs!G14</f>
        <v/>
      </c>
      <c r="G15" s="71" t="str">
        <f>Rangs!H14</f>
        <v/>
      </c>
      <c r="H15" s="71" t="str">
        <f>Rangs!I14</f>
        <v/>
      </c>
      <c r="I15" s="65" t="s">
        <v>119</v>
      </c>
      <c r="J15" s="69" t="e">
        <f>AVERAGE(F6:F55)</f>
        <v>#DIV/0!</v>
      </c>
    </row>
    <row r="16" spans="1:15" x14ac:dyDescent="0.2">
      <c r="A16" s="71" t="str">
        <f>Rangs!B15</f>
        <v/>
      </c>
      <c r="B16" s="71" t="str">
        <f>Rangs!C15</f>
        <v/>
      </c>
      <c r="C16" s="71" t="str">
        <f>Rangs!D15</f>
        <v/>
      </c>
      <c r="D16" s="71" t="str">
        <f>Rangs!E15</f>
        <v/>
      </c>
      <c r="E16" s="71" t="str">
        <f>Rangs!F15</f>
        <v/>
      </c>
      <c r="F16" s="71" t="str">
        <f>Rangs!G15</f>
        <v/>
      </c>
      <c r="G16" s="71" t="str">
        <f>Rangs!H15</f>
        <v/>
      </c>
      <c r="H16" s="71" t="str">
        <f>Rangs!I15</f>
        <v/>
      </c>
      <c r="I16" s="119" t="s">
        <v>127</v>
      </c>
      <c r="J16" s="120">
        <f>COUNT(G6:G55)</f>
        <v>0</v>
      </c>
    </row>
    <row r="17" spans="1:15" x14ac:dyDescent="0.2">
      <c r="A17" s="71" t="str">
        <f>Rangs!B16</f>
        <v/>
      </c>
      <c r="B17" s="71" t="str">
        <f>Rangs!C16</f>
        <v/>
      </c>
      <c r="C17" s="71" t="str">
        <f>Rangs!D16</f>
        <v/>
      </c>
      <c r="D17" s="71" t="str">
        <f>Rangs!E16</f>
        <v/>
      </c>
      <c r="E17" s="71" t="str">
        <f>Rangs!F16</f>
        <v/>
      </c>
      <c r="F17" s="71" t="str">
        <f>Rangs!G16</f>
        <v/>
      </c>
      <c r="G17" s="71" t="str">
        <f>Rangs!H16</f>
        <v/>
      </c>
      <c r="H17" s="71" t="str">
        <f>Rangs!I16</f>
        <v/>
      </c>
      <c r="I17" s="65" t="s">
        <v>128</v>
      </c>
      <c r="J17" s="69" t="e">
        <f>AVERAGE(G6:G55)</f>
        <v>#DIV/0!</v>
      </c>
    </row>
    <row r="18" spans="1:15" x14ac:dyDescent="0.2">
      <c r="A18" s="71" t="str">
        <f>Rangs!B17</f>
        <v/>
      </c>
      <c r="B18" s="71" t="str">
        <f>Rangs!C17</f>
        <v/>
      </c>
      <c r="C18" s="71" t="str">
        <f>Rangs!D17</f>
        <v/>
      </c>
      <c r="D18" s="71" t="str">
        <f>Rangs!E17</f>
        <v/>
      </c>
      <c r="E18" s="71" t="str">
        <f>Rangs!F17</f>
        <v/>
      </c>
      <c r="F18" s="71" t="str">
        <f>Rangs!G17</f>
        <v/>
      </c>
      <c r="G18" s="71" t="str">
        <f>Rangs!H17</f>
        <v/>
      </c>
      <c r="H18" s="71" t="str">
        <f>Rangs!I17</f>
        <v/>
      </c>
      <c r="I18" s="119" t="s">
        <v>144</v>
      </c>
      <c r="J18" s="120">
        <f>COUNT(H6:H55)</f>
        <v>0</v>
      </c>
    </row>
    <row r="19" spans="1:15" ht="15" x14ac:dyDescent="0.25">
      <c r="A19" s="71" t="str">
        <f>Rangs!B18</f>
        <v/>
      </c>
      <c r="B19" s="71" t="str">
        <f>Rangs!C18</f>
        <v/>
      </c>
      <c r="C19" s="71" t="str">
        <f>Rangs!D18</f>
        <v/>
      </c>
      <c r="D19" s="71" t="str">
        <f>Rangs!E18</f>
        <v/>
      </c>
      <c r="E19" s="71" t="str">
        <f>Rangs!F18</f>
        <v/>
      </c>
      <c r="F19" s="71" t="str">
        <f>Rangs!G18</f>
        <v/>
      </c>
      <c r="G19" s="71" t="str">
        <f>Rangs!H18</f>
        <v/>
      </c>
      <c r="H19" s="71" t="str">
        <f>Rangs!I18</f>
        <v/>
      </c>
      <c r="I19" s="65" t="s">
        <v>145</v>
      </c>
      <c r="J19" s="69" t="e">
        <f>AVERAGE(H6:H55)</f>
        <v>#DIV/0!</v>
      </c>
      <c r="L19" s="70" t="str">
        <f>IF(COUNT(Données!B8:K8)=8," ","ATTENTION, vous n'êtes pas dans la bonne feuille")</f>
        <v>ATTENTION, vous n'êtes pas dans la bonne feuille</v>
      </c>
    </row>
    <row r="20" spans="1:15" x14ac:dyDescent="0.2">
      <c r="A20" s="71" t="str">
        <f>Rangs!B19</f>
        <v/>
      </c>
      <c r="B20" s="71" t="str">
        <f>Rangs!C19</f>
        <v/>
      </c>
      <c r="C20" s="71" t="str">
        <f>Rangs!D19</f>
        <v/>
      </c>
      <c r="D20" s="71" t="str">
        <f>Rangs!E19</f>
        <v/>
      </c>
      <c r="E20" s="71" t="str">
        <f>Rangs!F19</f>
        <v/>
      </c>
      <c r="F20" s="71" t="str">
        <f>Rangs!G19</f>
        <v/>
      </c>
      <c r="G20" s="71" t="str">
        <f>Rangs!H19</f>
        <v/>
      </c>
      <c r="H20" s="71" t="str">
        <f>Rangs!I19</f>
        <v/>
      </c>
    </row>
    <row r="21" spans="1:15" x14ac:dyDescent="0.2">
      <c r="A21" s="71" t="str">
        <f>Rangs!B20</f>
        <v/>
      </c>
      <c r="B21" s="71" t="str">
        <f>Rangs!C20</f>
        <v/>
      </c>
      <c r="C21" s="71" t="str">
        <f>Rangs!D20</f>
        <v/>
      </c>
      <c r="D21" s="71" t="str">
        <f>Rangs!E20</f>
        <v/>
      </c>
      <c r="E21" s="71" t="str">
        <f>Rangs!F20</f>
        <v/>
      </c>
      <c r="F21" s="71" t="str">
        <f>Rangs!G20</f>
        <v/>
      </c>
      <c r="G21" s="71" t="str">
        <f>Rangs!H20</f>
        <v/>
      </c>
      <c r="H21" s="71" t="str">
        <f>Rangs!I20</f>
        <v/>
      </c>
    </row>
    <row r="22" spans="1:15" ht="13.5" thickBot="1" x14ac:dyDescent="0.25">
      <c r="A22" s="71" t="str">
        <f>Rangs!B21</f>
        <v/>
      </c>
      <c r="B22" s="71" t="str">
        <f>Rangs!C21</f>
        <v/>
      </c>
      <c r="C22" s="71" t="str">
        <f>Rangs!D21</f>
        <v/>
      </c>
      <c r="D22" s="71" t="str">
        <f>Rangs!E21</f>
        <v/>
      </c>
      <c r="E22" s="71" t="str">
        <f>Rangs!F21</f>
        <v/>
      </c>
      <c r="F22" s="71" t="str">
        <f>Rangs!G21</f>
        <v/>
      </c>
      <c r="G22" s="71" t="str">
        <f>Rangs!H21</f>
        <v/>
      </c>
      <c r="H22" s="71" t="str">
        <f>Rangs!I21</f>
        <v/>
      </c>
      <c r="I22" s="68"/>
      <c r="J22" s="72"/>
      <c r="K22" s="72"/>
      <c r="L22" s="72"/>
      <c r="M22" s="72"/>
      <c r="N22" s="72"/>
      <c r="O22" s="72"/>
    </row>
    <row r="23" spans="1:15" ht="50.25" customHeight="1" x14ac:dyDescent="0.2">
      <c r="A23" s="71" t="str">
        <f>Rangs!B22</f>
        <v/>
      </c>
      <c r="B23" s="71" t="str">
        <f>Rangs!C22</f>
        <v/>
      </c>
      <c r="C23" s="71" t="str">
        <f>Rangs!D22</f>
        <v/>
      </c>
      <c r="D23" s="71" t="str">
        <f>Rangs!E22</f>
        <v/>
      </c>
      <c r="E23" s="71" t="str">
        <f>Rangs!F22</f>
        <v/>
      </c>
      <c r="F23" s="71" t="str">
        <f>Rangs!G22</f>
        <v/>
      </c>
      <c r="G23" s="71" t="str">
        <f>Rangs!H22</f>
        <v/>
      </c>
      <c r="H23" s="90" t="str">
        <f>Rangs!I22</f>
        <v/>
      </c>
      <c r="I23" s="157" t="s">
        <v>297</v>
      </c>
      <c r="J23" s="158"/>
      <c r="K23" s="158"/>
      <c r="L23" s="158"/>
      <c r="M23" s="158"/>
      <c r="N23" s="158"/>
      <c r="O23" s="159"/>
    </row>
    <row r="24" spans="1:15" x14ac:dyDescent="0.2">
      <c r="A24" s="71" t="str">
        <f>Rangs!B23</f>
        <v/>
      </c>
      <c r="B24" s="71" t="str">
        <f>Rangs!C23</f>
        <v/>
      </c>
      <c r="C24" s="71" t="str">
        <f>Rangs!D23</f>
        <v/>
      </c>
      <c r="D24" s="71" t="str">
        <f>Rangs!E23</f>
        <v/>
      </c>
      <c r="E24" s="71" t="str">
        <f>Rangs!F23</f>
        <v/>
      </c>
      <c r="F24" s="71" t="str">
        <f>Rangs!G23</f>
        <v/>
      </c>
      <c r="G24" s="71" t="str">
        <f>Rangs!H23</f>
        <v/>
      </c>
      <c r="H24" s="90" t="str">
        <f>Rangs!I23</f>
        <v/>
      </c>
      <c r="I24" s="91"/>
      <c r="J24" s="92"/>
      <c r="K24" s="92"/>
      <c r="L24" s="92"/>
      <c r="M24" s="92"/>
      <c r="N24" s="92"/>
      <c r="O24" s="93"/>
    </row>
    <row r="25" spans="1:15" x14ac:dyDescent="0.2">
      <c r="A25" s="71" t="str">
        <f>Rangs!B24</f>
        <v/>
      </c>
      <c r="B25" s="71" t="str">
        <f>Rangs!C24</f>
        <v/>
      </c>
      <c r="C25" s="71" t="str">
        <f>Rangs!D24</f>
        <v/>
      </c>
      <c r="D25" s="71" t="str">
        <f>Rangs!E24</f>
        <v/>
      </c>
      <c r="E25" s="71" t="str">
        <f>Rangs!F24</f>
        <v/>
      </c>
      <c r="F25" s="71" t="str">
        <f>Rangs!G24</f>
        <v/>
      </c>
      <c r="G25" s="71" t="str">
        <f>Rangs!H24</f>
        <v/>
      </c>
      <c r="H25" s="90" t="str">
        <f>Rangs!I24</f>
        <v/>
      </c>
      <c r="I25" s="91"/>
      <c r="J25" s="160" t="s">
        <v>65</v>
      </c>
      <c r="K25" s="160"/>
      <c r="L25" s="160"/>
      <c r="M25" s="160"/>
      <c r="N25" s="160"/>
      <c r="O25" s="161"/>
    </row>
    <row r="26" spans="1:15" x14ac:dyDescent="0.2">
      <c r="A26" s="71" t="str">
        <f>Rangs!B25</f>
        <v/>
      </c>
      <c r="B26" s="71" t="str">
        <f>Rangs!C25</f>
        <v/>
      </c>
      <c r="C26" s="71" t="str">
        <f>Rangs!D25</f>
        <v/>
      </c>
      <c r="D26" s="71" t="str">
        <f>Rangs!E25</f>
        <v/>
      </c>
      <c r="E26" s="71" t="str">
        <f>Rangs!F25</f>
        <v/>
      </c>
      <c r="F26" s="71" t="str">
        <f>Rangs!G25</f>
        <v/>
      </c>
      <c r="G26" s="71" t="str">
        <f>Rangs!H25</f>
        <v/>
      </c>
      <c r="H26" s="90" t="str">
        <f>Rangs!I25</f>
        <v/>
      </c>
      <c r="I26" s="94" t="s">
        <v>66</v>
      </c>
      <c r="J26" s="73">
        <v>0.3</v>
      </c>
      <c r="K26" s="73">
        <v>0.25</v>
      </c>
      <c r="L26" s="73">
        <v>0.2</v>
      </c>
      <c r="M26" s="73">
        <v>0.15</v>
      </c>
      <c r="N26" s="73">
        <v>0.1</v>
      </c>
      <c r="O26" s="95">
        <v>0.05</v>
      </c>
    </row>
    <row r="27" spans="1:15" x14ac:dyDescent="0.2">
      <c r="A27" s="71" t="str">
        <f>Rangs!B26</f>
        <v/>
      </c>
      <c r="B27" s="71" t="str">
        <f>Rangs!C26</f>
        <v/>
      </c>
      <c r="C27" s="71" t="str">
        <f>Rangs!D26</f>
        <v/>
      </c>
      <c r="D27" s="71" t="str">
        <f>Rangs!E26</f>
        <v/>
      </c>
      <c r="E27" s="71" t="str">
        <f>Rangs!F26</f>
        <v/>
      </c>
      <c r="F27" s="71" t="str">
        <f>Rangs!G26</f>
        <v/>
      </c>
      <c r="G27" s="71" t="str">
        <f>Rangs!H26</f>
        <v/>
      </c>
      <c r="H27" s="90" t="str">
        <f>Rangs!I26</f>
        <v/>
      </c>
      <c r="I27" s="94" t="s">
        <v>68</v>
      </c>
      <c r="J27" s="73">
        <v>0.15</v>
      </c>
      <c r="K27" s="73">
        <v>0.125</v>
      </c>
      <c r="L27" s="73">
        <v>0.1</v>
      </c>
      <c r="M27" s="73">
        <v>7.4999999999999997E-2</v>
      </c>
      <c r="N27" s="73">
        <v>0.05</v>
      </c>
      <c r="O27" s="95">
        <v>2.5000000000000001E-2</v>
      </c>
    </row>
    <row r="28" spans="1:15" ht="15" thickBot="1" x14ac:dyDescent="0.25">
      <c r="A28" s="71" t="str">
        <f>Rangs!B27</f>
        <v/>
      </c>
      <c r="B28" s="71" t="str">
        <f>Rangs!C27</f>
        <v/>
      </c>
      <c r="C28" s="71" t="str">
        <f>Rangs!D27</f>
        <v/>
      </c>
      <c r="D28" s="71" t="str">
        <f>Rangs!E27</f>
        <v/>
      </c>
      <c r="E28" s="71" t="str">
        <f>Rangs!F27</f>
        <v/>
      </c>
      <c r="F28" s="71" t="str">
        <f>Rangs!G27</f>
        <v/>
      </c>
      <c r="G28" s="71" t="str">
        <f>Rangs!H27</f>
        <v/>
      </c>
      <c r="H28" s="90" t="str">
        <f>Rangs!I27</f>
        <v/>
      </c>
      <c r="I28" s="112" t="s">
        <v>95</v>
      </c>
      <c r="J28" s="74">
        <v>3</v>
      </c>
      <c r="K28" s="75">
        <v>4</v>
      </c>
      <c r="L28" s="75">
        <v>5</v>
      </c>
      <c r="M28" s="75">
        <v>6</v>
      </c>
      <c r="N28" s="75">
        <v>7</v>
      </c>
      <c r="O28" s="97">
        <v>8</v>
      </c>
    </row>
    <row r="29" spans="1:15" ht="15" thickBot="1" x14ac:dyDescent="0.25">
      <c r="A29" s="71" t="str">
        <f>Rangs!B28</f>
        <v/>
      </c>
      <c r="B29" s="71" t="str">
        <f>Rangs!C28</f>
        <v/>
      </c>
      <c r="C29" s="71" t="str">
        <f>Rangs!D28</f>
        <v/>
      </c>
      <c r="D29" s="71" t="str">
        <f>Rangs!E28</f>
        <v/>
      </c>
      <c r="E29" s="71" t="str">
        <f>Rangs!F28</f>
        <v/>
      </c>
      <c r="F29" s="71" t="str">
        <f>Rangs!G28</f>
        <v/>
      </c>
      <c r="G29" s="71" t="str">
        <f>Rangs!H28</f>
        <v/>
      </c>
      <c r="H29" s="90" t="str">
        <f>Rangs!I28</f>
        <v/>
      </c>
      <c r="I29" s="98" t="s">
        <v>85</v>
      </c>
      <c r="J29" s="88">
        <v>7</v>
      </c>
      <c r="K29" s="92"/>
      <c r="L29" s="92"/>
      <c r="M29" s="92"/>
      <c r="N29" s="92"/>
      <c r="O29" s="93"/>
    </row>
    <row r="30" spans="1:15" x14ac:dyDescent="0.2">
      <c r="A30" s="71" t="str">
        <f>Rangs!B29</f>
        <v/>
      </c>
      <c r="B30" s="71" t="str">
        <f>Rangs!C29</f>
        <v/>
      </c>
      <c r="C30" s="71" t="str">
        <f>Rangs!D29</f>
        <v/>
      </c>
      <c r="D30" s="71" t="str">
        <f>Rangs!E29</f>
        <v/>
      </c>
      <c r="E30" s="71" t="str">
        <f>Rangs!F29</f>
        <v/>
      </c>
      <c r="F30" s="71" t="str">
        <f>Rangs!G29</f>
        <v/>
      </c>
      <c r="G30" s="71" t="str">
        <f>Rangs!H29</f>
        <v/>
      </c>
      <c r="H30" s="90" t="str">
        <f>Rangs!I29</f>
        <v/>
      </c>
      <c r="I30" s="91"/>
      <c r="J30" s="92"/>
      <c r="K30" s="113" t="s">
        <v>86</v>
      </c>
      <c r="L30" s="114">
        <f>VLOOKUP(28,__TZ2,J29,FALSE)</f>
        <v>2.9129999999999998</v>
      </c>
      <c r="M30" s="122"/>
      <c r="N30" s="122"/>
      <c r="O30" s="123"/>
    </row>
    <row r="31" spans="1:15" ht="15" x14ac:dyDescent="0.25">
      <c r="A31" s="71" t="str">
        <f>Rangs!B30</f>
        <v/>
      </c>
      <c r="B31" s="71" t="str">
        <f>Rangs!C30</f>
        <v/>
      </c>
      <c r="C31" s="71" t="str">
        <f>Rangs!D30</f>
        <v/>
      </c>
      <c r="D31" s="71" t="str">
        <f>Rangs!E30</f>
        <v/>
      </c>
      <c r="E31" s="71" t="str">
        <f>Rangs!F30</f>
        <v/>
      </c>
      <c r="F31" s="71" t="str">
        <f>Rangs!G30</f>
        <v/>
      </c>
      <c r="G31" s="71" t="str">
        <f>Rangs!H30</f>
        <v/>
      </c>
      <c r="H31" s="90" t="str">
        <f>Rangs!I30</f>
        <v/>
      </c>
      <c r="I31" s="162" t="s">
        <v>87</v>
      </c>
      <c r="J31" s="163"/>
      <c r="K31" s="164" t="s">
        <v>88</v>
      </c>
      <c r="L31" s="163"/>
      <c r="M31" s="78"/>
      <c r="N31" s="78"/>
      <c r="O31" s="104"/>
    </row>
    <row r="32" spans="1:15" ht="15" x14ac:dyDescent="0.25">
      <c r="A32" s="71" t="str">
        <f>Rangs!B31</f>
        <v/>
      </c>
      <c r="B32" s="71" t="str">
        <f>Rangs!C31</f>
        <v/>
      </c>
      <c r="C32" s="71" t="str">
        <f>Rangs!D31</f>
        <v/>
      </c>
      <c r="D32" s="71" t="str">
        <f>Rangs!E31</f>
        <v/>
      </c>
      <c r="E32" s="71" t="str">
        <f>Rangs!F31</f>
        <v/>
      </c>
      <c r="F32" s="71" t="str">
        <f>Rangs!G31</f>
        <v/>
      </c>
      <c r="G32" s="71" t="str">
        <f>Rangs!H31</f>
        <v/>
      </c>
      <c r="H32" s="90" t="str">
        <f>Rangs!I31</f>
        <v/>
      </c>
      <c r="I32" s="103" t="s">
        <v>89</v>
      </c>
      <c r="J32" s="79">
        <f>ABS(J5-J7)</f>
        <v>3.1285714285714281</v>
      </c>
      <c r="K32" s="53" t="s">
        <v>90</v>
      </c>
      <c r="L32" s="79">
        <f>L$30*SQRT(((J$3*(J$3+1))/12)*((1/J4)+(1/J6)))</f>
        <v>9.1058295268156968</v>
      </c>
      <c r="M32" s="121"/>
      <c r="N32" s="78"/>
      <c r="O32" s="104"/>
    </row>
    <row r="33" spans="1:15" ht="15" x14ac:dyDescent="0.25">
      <c r="A33" s="71" t="str">
        <f>Rangs!B32</f>
        <v/>
      </c>
      <c r="B33" s="71" t="str">
        <f>Rangs!C32</f>
        <v/>
      </c>
      <c r="C33" s="71" t="str">
        <f>Rangs!D32</f>
        <v/>
      </c>
      <c r="D33" s="71" t="str">
        <f>Rangs!E32</f>
        <v/>
      </c>
      <c r="E33" s="71" t="str">
        <f>Rangs!F32</f>
        <v/>
      </c>
      <c r="F33" s="71" t="str">
        <f>Rangs!G32</f>
        <v/>
      </c>
      <c r="G33" s="71" t="str">
        <f>Rangs!H32</f>
        <v/>
      </c>
      <c r="H33" s="90" t="str">
        <f>Rangs!I32</f>
        <v/>
      </c>
      <c r="I33" s="103" t="s">
        <v>92</v>
      </c>
      <c r="J33" s="79">
        <f>ABS(J5-J9)</f>
        <v>9.1785714285714288</v>
      </c>
      <c r="K33" s="53" t="s">
        <v>90</v>
      </c>
      <c r="L33" s="79">
        <f>L$30*SQRT(((J$3*(J$3+1))/12)*((1/J4)+(1/J8)))</f>
        <v>8.6518692096811396</v>
      </c>
      <c r="M33" s="121"/>
      <c r="N33" s="78"/>
      <c r="O33" s="104"/>
    </row>
    <row r="34" spans="1:15" ht="15" x14ac:dyDescent="0.25">
      <c r="A34" s="71" t="str">
        <f>Rangs!B33</f>
        <v/>
      </c>
      <c r="B34" s="71" t="str">
        <f>Rangs!C33</f>
        <v/>
      </c>
      <c r="C34" s="71" t="str">
        <f>Rangs!D33</f>
        <v/>
      </c>
      <c r="D34" s="71" t="str">
        <f>Rangs!E33</f>
        <v/>
      </c>
      <c r="E34" s="71" t="str">
        <f>Rangs!F33</f>
        <v/>
      </c>
      <c r="F34" s="71" t="str">
        <f>Rangs!G33</f>
        <v/>
      </c>
      <c r="G34" s="71" t="str">
        <f>Rangs!H33</f>
        <v/>
      </c>
      <c r="H34" s="90" t="str">
        <f>Rangs!I33</f>
        <v/>
      </c>
      <c r="I34" s="103" t="s">
        <v>102</v>
      </c>
      <c r="J34" s="79" t="e">
        <f>ABS(J5-J11)</f>
        <v>#DIV/0!</v>
      </c>
      <c r="K34" s="53" t="s">
        <v>90</v>
      </c>
      <c r="L34" s="79" t="e">
        <f>L$30*SQRT(((J$3*(J$3+1))/12)*((1/J4)+(1/J10)))</f>
        <v>#DIV/0!</v>
      </c>
      <c r="M34" s="121"/>
      <c r="N34" s="78"/>
      <c r="O34" s="104"/>
    </row>
    <row r="35" spans="1:15" ht="15" x14ac:dyDescent="0.25">
      <c r="A35" s="71" t="str">
        <f>Rangs!B34</f>
        <v/>
      </c>
      <c r="B35" s="71" t="str">
        <f>Rangs!C34</f>
        <v/>
      </c>
      <c r="C35" s="71" t="str">
        <f>Rangs!D34</f>
        <v/>
      </c>
      <c r="D35" s="71" t="str">
        <f>Rangs!E34</f>
        <v/>
      </c>
      <c r="E35" s="71" t="str">
        <f>Rangs!F34</f>
        <v/>
      </c>
      <c r="F35" s="71" t="str">
        <f>Rangs!G34</f>
        <v/>
      </c>
      <c r="G35" s="71" t="str">
        <f>Rangs!H34</f>
        <v/>
      </c>
      <c r="H35" s="90" t="str">
        <f>Rangs!I34</f>
        <v/>
      </c>
      <c r="I35" s="103" t="s">
        <v>112</v>
      </c>
      <c r="J35" s="79" t="e">
        <f>ABS(J5-J13)</f>
        <v>#DIV/0!</v>
      </c>
      <c r="K35" s="53" t="s">
        <v>90</v>
      </c>
      <c r="L35" s="79" t="e">
        <f>L$30*SQRT(((J$3*(J$3+1))/12)*((1/J4)+(1/J12)))</f>
        <v>#DIV/0!</v>
      </c>
      <c r="M35" s="81" t="s">
        <v>91</v>
      </c>
      <c r="N35" s="78"/>
      <c r="O35" s="104"/>
    </row>
    <row r="36" spans="1:15" ht="15" x14ac:dyDescent="0.25">
      <c r="A36" s="71" t="str">
        <f>Rangs!B35</f>
        <v/>
      </c>
      <c r="B36" s="71" t="str">
        <f>Rangs!C35</f>
        <v/>
      </c>
      <c r="C36" s="71" t="str">
        <f>Rangs!D35</f>
        <v/>
      </c>
      <c r="D36" s="71" t="str">
        <f>Rangs!E35</f>
        <v/>
      </c>
      <c r="E36" s="71" t="str">
        <f>Rangs!F35</f>
        <v/>
      </c>
      <c r="F36" s="71" t="str">
        <f>Rangs!G35</f>
        <v/>
      </c>
      <c r="G36" s="71" t="str">
        <f>Rangs!H35</f>
        <v/>
      </c>
      <c r="H36" s="90" t="str">
        <f>Rangs!I35</f>
        <v/>
      </c>
      <c r="I36" s="103" t="s">
        <v>120</v>
      </c>
      <c r="J36" s="79" t="e">
        <f>ABS(J5-J15)</f>
        <v>#DIV/0!</v>
      </c>
      <c r="K36" s="53" t="s">
        <v>90</v>
      </c>
      <c r="L36" s="79" t="e">
        <f>L$30*SQRT(((J$3*(J$3+1))/12)*((1/J4)+(1/J14)))</f>
        <v>#DIV/0!</v>
      </c>
      <c r="M36" s="81" t="s">
        <v>202</v>
      </c>
      <c r="N36" s="78"/>
      <c r="O36" s="104"/>
    </row>
    <row r="37" spans="1:15" ht="15" x14ac:dyDescent="0.25">
      <c r="A37" s="71" t="str">
        <f>Rangs!B36</f>
        <v/>
      </c>
      <c r="B37" s="71" t="str">
        <f>Rangs!C36</f>
        <v/>
      </c>
      <c r="C37" s="71" t="str">
        <f>Rangs!D36</f>
        <v/>
      </c>
      <c r="D37" s="71" t="str">
        <f>Rangs!E36</f>
        <v/>
      </c>
      <c r="E37" s="71" t="str">
        <f>Rangs!F36</f>
        <v/>
      </c>
      <c r="F37" s="71" t="str">
        <f>Rangs!G36</f>
        <v/>
      </c>
      <c r="G37" s="71" t="str">
        <f>Rangs!H36</f>
        <v/>
      </c>
      <c r="H37" s="90" t="str">
        <f>Rangs!I36</f>
        <v/>
      </c>
      <c r="I37" s="103" t="s">
        <v>129</v>
      </c>
      <c r="J37" s="79" t="e">
        <f>ABS(J5-J17)</f>
        <v>#DIV/0!</v>
      </c>
      <c r="K37" s="53" t="s">
        <v>90</v>
      </c>
      <c r="L37" s="79" t="e">
        <f>L$30*SQRT(((J$3*(J$3+1))/12)*((1/J4)+(1/J16)))</f>
        <v>#DIV/0!</v>
      </c>
      <c r="M37" s="81" t="s">
        <v>103</v>
      </c>
      <c r="N37" s="78"/>
      <c r="O37" s="104"/>
    </row>
    <row r="38" spans="1:15" ht="15" x14ac:dyDescent="0.25">
      <c r="A38" s="71" t="str">
        <f>Rangs!B37</f>
        <v/>
      </c>
      <c r="B38" s="71" t="str">
        <f>Rangs!C37</f>
        <v/>
      </c>
      <c r="C38" s="71" t="str">
        <f>Rangs!D37</f>
        <v/>
      </c>
      <c r="D38" s="71" t="str">
        <f>Rangs!E37</f>
        <v/>
      </c>
      <c r="E38" s="71" t="str">
        <f>Rangs!F37</f>
        <v/>
      </c>
      <c r="F38" s="71" t="str">
        <f>Rangs!G37</f>
        <v/>
      </c>
      <c r="G38" s="71" t="str">
        <f>Rangs!H37</f>
        <v/>
      </c>
      <c r="H38" s="90" t="str">
        <f>Rangs!I37</f>
        <v/>
      </c>
      <c r="I38" s="103" t="s">
        <v>146</v>
      </c>
      <c r="J38" s="79" t="e">
        <f>ABS(J5-J19)</f>
        <v>#DIV/0!</v>
      </c>
      <c r="K38" s="53" t="s">
        <v>90</v>
      </c>
      <c r="L38" s="79" t="e">
        <f>L$30*SQRT(((J$3*(J$3+1))/12)*((1/J4)+(1/J18)))</f>
        <v>#DIV/0!</v>
      </c>
      <c r="M38" s="81"/>
      <c r="N38" s="78"/>
      <c r="O38" s="104"/>
    </row>
    <row r="39" spans="1:15" ht="15" x14ac:dyDescent="0.25">
      <c r="A39" s="71" t="str">
        <f>Rangs!B38</f>
        <v/>
      </c>
      <c r="B39" s="71" t="str">
        <f>Rangs!C38</f>
        <v/>
      </c>
      <c r="C39" s="71" t="str">
        <f>Rangs!D38</f>
        <v/>
      </c>
      <c r="D39" s="71" t="str">
        <f>Rangs!E38</f>
        <v/>
      </c>
      <c r="E39" s="71" t="str">
        <f>Rangs!F38</f>
        <v/>
      </c>
      <c r="F39" s="71" t="str">
        <f>Rangs!G38</f>
        <v/>
      </c>
      <c r="G39" s="71" t="str">
        <f>Rangs!H38</f>
        <v/>
      </c>
      <c r="H39" s="90" t="str">
        <f>Rangs!I38</f>
        <v/>
      </c>
      <c r="I39" s="103" t="s">
        <v>93</v>
      </c>
      <c r="J39" s="79">
        <f>ABS(J7-J9)</f>
        <v>6.0500000000000007</v>
      </c>
      <c r="K39" s="53" t="s">
        <v>90</v>
      </c>
      <c r="L39" s="79">
        <f>L$30*SQRT(((J$3*(J$3+1))/12)*((1/J6)+(1/J8)))</f>
        <v>9.4166977253175119</v>
      </c>
      <c r="M39" s="81"/>
      <c r="N39" s="78"/>
      <c r="O39" s="104"/>
    </row>
    <row r="40" spans="1:15" ht="15" x14ac:dyDescent="0.25">
      <c r="A40" s="71" t="str">
        <f>Rangs!B39</f>
        <v/>
      </c>
      <c r="B40" s="71" t="str">
        <f>Rangs!C39</f>
        <v/>
      </c>
      <c r="C40" s="71" t="str">
        <f>Rangs!D39</f>
        <v/>
      </c>
      <c r="D40" s="71" t="str">
        <f>Rangs!E39</f>
        <v/>
      </c>
      <c r="E40" s="71" t="str">
        <f>Rangs!F39</f>
        <v/>
      </c>
      <c r="F40" s="71" t="str">
        <f>Rangs!G39</f>
        <v/>
      </c>
      <c r="G40" s="71" t="str">
        <f>Rangs!H39</f>
        <v/>
      </c>
      <c r="H40" s="90" t="str">
        <f>Rangs!I39</f>
        <v/>
      </c>
      <c r="I40" s="103" t="s">
        <v>104</v>
      </c>
      <c r="J40" s="79" t="e">
        <f>ABS(J7-J11)</f>
        <v>#DIV/0!</v>
      </c>
      <c r="K40" s="53" t="s">
        <v>90</v>
      </c>
      <c r="L40" s="79" t="e">
        <f>L$30*SQRT(((J$3*(J$3+1))/12)*((1/J6)+(1/J10)))</f>
        <v>#DIV/0!</v>
      </c>
      <c r="M40" s="81"/>
      <c r="N40" s="78"/>
      <c r="O40" s="104"/>
    </row>
    <row r="41" spans="1:15" ht="15" x14ac:dyDescent="0.25">
      <c r="A41" s="71" t="str">
        <f>Rangs!B40</f>
        <v/>
      </c>
      <c r="B41" s="71" t="str">
        <f>Rangs!C40</f>
        <v/>
      </c>
      <c r="C41" s="71" t="str">
        <f>Rangs!D40</f>
        <v/>
      </c>
      <c r="D41" s="71" t="str">
        <f>Rangs!E40</f>
        <v/>
      </c>
      <c r="E41" s="71" t="str">
        <f>Rangs!F40</f>
        <v/>
      </c>
      <c r="F41" s="71" t="str">
        <f>Rangs!G40</f>
        <v/>
      </c>
      <c r="G41" s="71" t="str">
        <f>Rangs!H40</f>
        <v/>
      </c>
      <c r="H41" s="90" t="str">
        <f>Rangs!I40</f>
        <v/>
      </c>
      <c r="I41" s="103" t="s">
        <v>113</v>
      </c>
      <c r="J41" s="79" t="e">
        <f>ABS(J7-J13)</f>
        <v>#DIV/0!</v>
      </c>
      <c r="K41" s="53" t="s">
        <v>90</v>
      </c>
      <c r="L41" s="79" t="e">
        <f>L$30*SQRT(((J$3*(J$3+1))/12)*((1/J6)+(1/J12)))</f>
        <v>#DIV/0!</v>
      </c>
      <c r="M41" s="81"/>
      <c r="N41" s="78"/>
      <c r="O41" s="104"/>
    </row>
    <row r="42" spans="1:15" ht="15" x14ac:dyDescent="0.25">
      <c r="A42" s="71" t="str">
        <f>Rangs!B41</f>
        <v/>
      </c>
      <c r="B42" s="71" t="str">
        <f>Rangs!C41</f>
        <v/>
      </c>
      <c r="C42" s="71" t="str">
        <f>Rangs!D41</f>
        <v/>
      </c>
      <c r="D42" s="71" t="str">
        <f>Rangs!E41</f>
        <v/>
      </c>
      <c r="E42" s="71" t="str">
        <f>Rangs!F41</f>
        <v/>
      </c>
      <c r="F42" s="71" t="str">
        <f>Rangs!G41</f>
        <v/>
      </c>
      <c r="G42" s="71" t="str">
        <f>Rangs!H41</f>
        <v/>
      </c>
      <c r="H42" s="90" t="str">
        <f>Rangs!I41</f>
        <v/>
      </c>
      <c r="I42" s="103" t="s">
        <v>121</v>
      </c>
      <c r="J42" s="79" t="e">
        <f>ABS(J7-J15)</f>
        <v>#DIV/0!</v>
      </c>
      <c r="K42" s="53" t="s">
        <v>90</v>
      </c>
      <c r="L42" s="79" t="e">
        <f>L$30*SQRT(((J$3*(J$3+1))/12)*((1/J6)+(1/J14)))</f>
        <v>#DIV/0!</v>
      </c>
      <c r="M42" s="81"/>
      <c r="N42" s="78"/>
      <c r="O42" s="104"/>
    </row>
    <row r="43" spans="1:15" ht="15" x14ac:dyDescent="0.25">
      <c r="A43" s="71" t="str">
        <f>Rangs!B42</f>
        <v/>
      </c>
      <c r="B43" s="71" t="str">
        <f>Rangs!C42</f>
        <v/>
      </c>
      <c r="C43" s="71" t="str">
        <f>Rangs!D42</f>
        <v/>
      </c>
      <c r="D43" s="71" t="str">
        <f>Rangs!E42</f>
        <v/>
      </c>
      <c r="E43" s="71" t="str">
        <f>Rangs!F42</f>
        <v/>
      </c>
      <c r="F43" s="71" t="str">
        <f>Rangs!G42</f>
        <v/>
      </c>
      <c r="G43" s="71" t="str">
        <f>Rangs!H42</f>
        <v/>
      </c>
      <c r="H43" s="90" t="str">
        <f>Rangs!I42</f>
        <v/>
      </c>
      <c r="I43" s="103" t="s">
        <v>130</v>
      </c>
      <c r="J43" s="79" t="e">
        <f>ABS(J7-J17)</f>
        <v>#DIV/0!</v>
      </c>
      <c r="K43" s="53" t="s">
        <v>90</v>
      </c>
      <c r="L43" s="79" t="e">
        <f>L$30*SQRT(((J$3*(J$3+1))/12)*((1/J6)+(1/J16)))</f>
        <v>#DIV/0!</v>
      </c>
      <c r="M43" s="81"/>
      <c r="N43" s="78"/>
      <c r="O43" s="104"/>
    </row>
    <row r="44" spans="1:15" ht="15" x14ac:dyDescent="0.25">
      <c r="A44" s="71" t="str">
        <f>Rangs!B43</f>
        <v/>
      </c>
      <c r="B44" s="71" t="str">
        <f>Rangs!C43</f>
        <v/>
      </c>
      <c r="C44" s="71" t="str">
        <f>Rangs!D43</f>
        <v/>
      </c>
      <c r="D44" s="71" t="str">
        <f>Rangs!E43</f>
        <v/>
      </c>
      <c r="E44" s="71" t="str">
        <f>Rangs!F43</f>
        <v/>
      </c>
      <c r="F44" s="71" t="str">
        <f>Rangs!G43</f>
        <v/>
      </c>
      <c r="G44" s="71" t="str">
        <f>Rangs!H43</f>
        <v/>
      </c>
      <c r="H44" s="90" t="str">
        <f>Rangs!I43</f>
        <v/>
      </c>
      <c r="I44" s="103" t="s">
        <v>147</v>
      </c>
      <c r="J44" s="79" t="e">
        <f>ABS(J7-J19)</f>
        <v>#DIV/0!</v>
      </c>
      <c r="K44" s="53" t="s">
        <v>90</v>
      </c>
      <c r="L44" s="79" t="e">
        <f>L$30*SQRT(((J$3*(J$3+1))/12)*((1/J6)+(1/J18)))</f>
        <v>#DIV/0!</v>
      </c>
      <c r="M44" s="81"/>
      <c r="N44" s="78"/>
      <c r="O44" s="104"/>
    </row>
    <row r="45" spans="1:15" ht="15" x14ac:dyDescent="0.25">
      <c r="A45" s="71" t="str">
        <f>Rangs!B44</f>
        <v/>
      </c>
      <c r="B45" s="71" t="str">
        <f>Rangs!C44</f>
        <v/>
      </c>
      <c r="C45" s="71" t="str">
        <f>Rangs!D44</f>
        <v/>
      </c>
      <c r="D45" s="71" t="str">
        <f>Rangs!E44</f>
        <v/>
      </c>
      <c r="E45" s="71" t="str">
        <f>Rangs!F44</f>
        <v/>
      </c>
      <c r="F45" s="71" t="str">
        <f>Rangs!G44</f>
        <v/>
      </c>
      <c r="G45" s="71" t="str">
        <f>Rangs!H44</f>
        <v/>
      </c>
      <c r="H45" s="90" t="str">
        <f>Rangs!I44</f>
        <v/>
      </c>
      <c r="I45" s="103" t="s">
        <v>105</v>
      </c>
      <c r="J45" s="79" t="e">
        <f>ABS(J9-J11)</f>
        <v>#DIV/0!</v>
      </c>
      <c r="K45" s="53" t="s">
        <v>90</v>
      </c>
      <c r="L45" s="79" t="e">
        <f>L$30*SQRT(((J$3*(J$3+1))/12)*((1/J8)+(1/J10)))</f>
        <v>#DIV/0!</v>
      </c>
      <c r="M45" s="81"/>
      <c r="N45" s="78"/>
      <c r="O45" s="104"/>
    </row>
    <row r="46" spans="1:15" ht="15" x14ac:dyDescent="0.25">
      <c r="A46" s="71" t="str">
        <f>Rangs!B45</f>
        <v/>
      </c>
      <c r="B46" s="71" t="str">
        <f>Rangs!C45</f>
        <v/>
      </c>
      <c r="C46" s="71" t="str">
        <f>Rangs!D45</f>
        <v/>
      </c>
      <c r="D46" s="71" t="str">
        <f>Rangs!E45</f>
        <v/>
      </c>
      <c r="E46" s="71" t="str">
        <f>Rangs!F45</f>
        <v/>
      </c>
      <c r="F46" s="71" t="str">
        <f>Rangs!G45</f>
        <v/>
      </c>
      <c r="G46" s="71" t="str">
        <f>Rangs!H45</f>
        <v/>
      </c>
      <c r="H46" s="90" t="str">
        <f>Rangs!I45</f>
        <v/>
      </c>
      <c r="I46" s="103" t="s">
        <v>114</v>
      </c>
      <c r="J46" s="79" t="e">
        <f>ABS(J9-J13)</f>
        <v>#DIV/0!</v>
      </c>
      <c r="K46" s="53" t="s">
        <v>90</v>
      </c>
      <c r="L46" s="79" t="e">
        <f>L$30*SQRT(((J$3*(J$3+1))/12)*((1/J8)+(1/J12)))</f>
        <v>#DIV/0!</v>
      </c>
      <c r="M46" s="81"/>
      <c r="N46" s="78"/>
      <c r="O46" s="104"/>
    </row>
    <row r="47" spans="1:15" ht="15" x14ac:dyDescent="0.25">
      <c r="A47" s="71" t="str">
        <f>Rangs!B46</f>
        <v/>
      </c>
      <c r="B47" s="71" t="str">
        <f>Rangs!C46</f>
        <v/>
      </c>
      <c r="C47" s="71" t="str">
        <f>Rangs!D46</f>
        <v/>
      </c>
      <c r="D47" s="71" t="str">
        <f>Rangs!E46</f>
        <v/>
      </c>
      <c r="E47" s="71" t="str">
        <f>Rangs!F46</f>
        <v/>
      </c>
      <c r="F47" s="71" t="str">
        <f>Rangs!G46</f>
        <v/>
      </c>
      <c r="G47" s="71" t="str">
        <f>Rangs!H46</f>
        <v/>
      </c>
      <c r="H47" s="90" t="str">
        <f>Rangs!I46</f>
        <v/>
      </c>
      <c r="I47" s="103" t="s">
        <v>122</v>
      </c>
      <c r="J47" s="79" t="e">
        <f>ABS(J9-J15)</f>
        <v>#DIV/0!</v>
      </c>
      <c r="K47" s="53" t="s">
        <v>90</v>
      </c>
      <c r="L47" s="79" t="e">
        <f>L$30*SQRT(((J$3*(J$3+1))/12)*((1/J8)+(1/J14)))</f>
        <v>#DIV/0!</v>
      </c>
      <c r="M47" s="81"/>
      <c r="N47" s="78"/>
      <c r="O47" s="104"/>
    </row>
    <row r="48" spans="1:15" ht="15" x14ac:dyDescent="0.25">
      <c r="A48" s="71" t="str">
        <f>Rangs!B47</f>
        <v/>
      </c>
      <c r="B48" s="71" t="str">
        <f>Rangs!C47</f>
        <v/>
      </c>
      <c r="C48" s="71" t="str">
        <f>Rangs!D47</f>
        <v/>
      </c>
      <c r="D48" s="71" t="str">
        <f>Rangs!E47</f>
        <v/>
      </c>
      <c r="E48" s="71" t="str">
        <f>Rangs!F47</f>
        <v/>
      </c>
      <c r="F48" s="71" t="str">
        <f>Rangs!G47</f>
        <v/>
      </c>
      <c r="G48" s="71" t="str">
        <f>Rangs!H47</f>
        <v/>
      </c>
      <c r="H48" s="90" t="str">
        <f>Rangs!I47</f>
        <v/>
      </c>
      <c r="I48" s="103" t="s">
        <v>131</v>
      </c>
      <c r="J48" s="79" t="e">
        <f>ABS(J9-J17)</f>
        <v>#DIV/0!</v>
      </c>
      <c r="K48" s="53" t="s">
        <v>90</v>
      </c>
      <c r="L48" s="79" t="e">
        <f>L$30*SQRT(((J$3*(J$3+1))/12)*((1/J8)+(1/J16)))</f>
        <v>#DIV/0!</v>
      </c>
      <c r="M48" s="81"/>
      <c r="N48" s="78"/>
      <c r="O48" s="104"/>
    </row>
    <row r="49" spans="1:15" ht="15" x14ac:dyDescent="0.25">
      <c r="A49" s="71" t="str">
        <f>Rangs!B48</f>
        <v/>
      </c>
      <c r="B49" s="71" t="str">
        <f>Rangs!C48</f>
        <v/>
      </c>
      <c r="C49" s="71" t="str">
        <f>Rangs!D48</f>
        <v/>
      </c>
      <c r="D49" s="71" t="str">
        <f>Rangs!E48</f>
        <v/>
      </c>
      <c r="E49" s="71" t="str">
        <f>Rangs!F48</f>
        <v/>
      </c>
      <c r="F49" s="71" t="str">
        <f>Rangs!G48</f>
        <v/>
      </c>
      <c r="G49" s="71" t="str">
        <f>Rangs!H48</f>
        <v/>
      </c>
      <c r="H49" s="90" t="str">
        <f>Rangs!I48</f>
        <v/>
      </c>
      <c r="I49" s="103" t="s">
        <v>148</v>
      </c>
      <c r="J49" s="79" t="e">
        <f>ABS(J9-J19)</f>
        <v>#DIV/0!</v>
      </c>
      <c r="K49" s="53" t="s">
        <v>90</v>
      </c>
      <c r="L49" s="79" t="e">
        <f>L$30*SQRT(((J$3*(J$3+1))/12)*((1/J8)+(1/J18)))</f>
        <v>#DIV/0!</v>
      </c>
      <c r="M49" s="81"/>
      <c r="N49" s="78"/>
      <c r="O49" s="104"/>
    </row>
    <row r="50" spans="1:15" ht="15" x14ac:dyDescent="0.25">
      <c r="A50" s="71" t="str">
        <f>Rangs!B49</f>
        <v/>
      </c>
      <c r="B50" s="71" t="str">
        <f>Rangs!C49</f>
        <v/>
      </c>
      <c r="C50" s="71" t="str">
        <f>Rangs!D49</f>
        <v/>
      </c>
      <c r="D50" s="71" t="str">
        <f>Rangs!E49</f>
        <v/>
      </c>
      <c r="E50" s="71" t="str">
        <f>Rangs!F49</f>
        <v/>
      </c>
      <c r="F50" s="71" t="str">
        <f>Rangs!G49</f>
        <v/>
      </c>
      <c r="G50" s="71" t="str">
        <f>Rangs!H49</f>
        <v/>
      </c>
      <c r="H50" s="90" t="str">
        <f>Rangs!I49</f>
        <v/>
      </c>
      <c r="I50" s="103" t="s">
        <v>115</v>
      </c>
      <c r="J50" s="79" t="e">
        <f>ABS(J11-J13)</f>
        <v>#DIV/0!</v>
      </c>
      <c r="K50" s="53" t="s">
        <v>90</v>
      </c>
      <c r="L50" s="79" t="e">
        <f>L$30*SQRT(((J$3*(J$3+1))/12)*((1/J10)+(1/J12)))</f>
        <v>#DIV/0!</v>
      </c>
      <c r="M50" s="81"/>
      <c r="N50" s="78"/>
      <c r="O50" s="104"/>
    </row>
    <row r="51" spans="1:15" ht="15" x14ac:dyDescent="0.25">
      <c r="A51" s="71" t="str">
        <f>Rangs!B50</f>
        <v/>
      </c>
      <c r="B51" s="71" t="str">
        <f>Rangs!C50</f>
        <v/>
      </c>
      <c r="C51" s="71" t="str">
        <f>Rangs!D50</f>
        <v/>
      </c>
      <c r="D51" s="71" t="str">
        <f>Rangs!E50</f>
        <v/>
      </c>
      <c r="E51" s="71" t="str">
        <f>Rangs!F50</f>
        <v/>
      </c>
      <c r="F51" s="71" t="str">
        <f>Rangs!G50</f>
        <v/>
      </c>
      <c r="G51" s="71" t="str">
        <f>Rangs!H50</f>
        <v/>
      </c>
      <c r="H51" s="90" t="str">
        <f>Rangs!I50</f>
        <v/>
      </c>
      <c r="I51" s="103" t="s">
        <v>123</v>
      </c>
      <c r="J51" s="79" t="e">
        <f>ABS(J11-J15)</f>
        <v>#DIV/0!</v>
      </c>
      <c r="K51" s="53" t="s">
        <v>90</v>
      </c>
      <c r="L51" s="79" t="e">
        <f>L$30*SQRT(((J$3*(J$3+1))/12)*((1/J10)+(1/J14)))</f>
        <v>#DIV/0!</v>
      </c>
      <c r="M51" s="81"/>
      <c r="N51" s="78"/>
      <c r="O51" s="104"/>
    </row>
    <row r="52" spans="1:15" ht="15" x14ac:dyDescent="0.25">
      <c r="A52" s="71" t="str">
        <f>Rangs!B51</f>
        <v/>
      </c>
      <c r="B52" s="71" t="str">
        <f>Rangs!C51</f>
        <v/>
      </c>
      <c r="C52" s="71" t="str">
        <f>Rangs!D51</f>
        <v/>
      </c>
      <c r="D52" s="71" t="str">
        <f>Rangs!E51</f>
        <v/>
      </c>
      <c r="E52" s="71" t="str">
        <f>Rangs!F51</f>
        <v/>
      </c>
      <c r="F52" s="71" t="str">
        <f>Rangs!G51</f>
        <v/>
      </c>
      <c r="G52" s="71" t="str">
        <f>Rangs!H51</f>
        <v/>
      </c>
      <c r="H52" s="90" t="str">
        <f>Rangs!I51</f>
        <v/>
      </c>
      <c r="I52" s="103" t="s">
        <v>132</v>
      </c>
      <c r="J52" s="79" t="e">
        <f>ABS(J11-J17)</f>
        <v>#DIV/0!</v>
      </c>
      <c r="K52" s="53" t="s">
        <v>90</v>
      </c>
      <c r="L52" s="79" t="e">
        <f>L$30*SQRT(((J$3*(J$3+1))/12)*((1/J10)+(1/J16)))</f>
        <v>#DIV/0!</v>
      </c>
      <c r="M52" s="81"/>
      <c r="N52" s="78"/>
      <c r="O52" s="104"/>
    </row>
    <row r="53" spans="1:15" ht="15" x14ac:dyDescent="0.25">
      <c r="A53" s="71" t="str">
        <f>Rangs!B52</f>
        <v/>
      </c>
      <c r="B53" s="71" t="str">
        <f>Rangs!C52</f>
        <v/>
      </c>
      <c r="C53" s="71" t="str">
        <f>Rangs!D52</f>
        <v/>
      </c>
      <c r="D53" s="71" t="str">
        <f>Rangs!E52</f>
        <v/>
      </c>
      <c r="E53" s="71" t="str">
        <f>Rangs!F52</f>
        <v/>
      </c>
      <c r="F53" s="71" t="str">
        <f>Rangs!G52</f>
        <v/>
      </c>
      <c r="G53" s="71" t="str">
        <f>Rangs!H52</f>
        <v/>
      </c>
      <c r="H53" s="90" t="str">
        <f>Rangs!I52</f>
        <v/>
      </c>
      <c r="I53" s="103" t="s">
        <v>149</v>
      </c>
      <c r="J53" s="79" t="e">
        <f>ABS(J11-J19)</f>
        <v>#DIV/0!</v>
      </c>
      <c r="K53" s="53" t="s">
        <v>90</v>
      </c>
      <c r="L53" s="79" t="e">
        <f>L$30*SQRT(((J$3*(J$3+1))/12)*((1/J10)+(1/J18)))</f>
        <v>#DIV/0!</v>
      </c>
      <c r="M53" s="81"/>
      <c r="N53" s="78"/>
      <c r="O53" s="104"/>
    </row>
    <row r="54" spans="1:15" ht="15" x14ac:dyDescent="0.25">
      <c r="A54" s="71" t="str">
        <f>Rangs!B53</f>
        <v/>
      </c>
      <c r="B54" s="71" t="str">
        <f>Rangs!C53</f>
        <v/>
      </c>
      <c r="C54" s="71" t="str">
        <f>Rangs!D53</f>
        <v/>
      </c>
      <c r="D54" s="71" t="str">
        <f>Rangs!E53</f>
        <v/>
      </c>
      <c r="E54" s="71" t="str">
        <f>Rangs!F53</f>
        <v/>
      </c>
      <c r="F54" s="71" t="str">
        <f>Rangs!G53</f>
        <v/>
      </c>
      <c r="G54" s="71" t="str">
        <f>Rangs!H53</f>
        <v/>
      </c>
      <c r="H54" s="90" t="str">
        <f>Rangs!I53</f>
        <v/>
      </c>
      <c r="I54" s="103" t="s">
        <v>124</v>
      </c>
      <c r="J54" s="79" t="e">
        <f>ABS(J13-J15)</f>
        <v>#DIV/0!</v>
      </c>
      <c r="K54" s="53" t="s">
        <v>90</v>
      </c>
      <c r="L54" s="79" t="e">
        <f>L$30*SQRT(((J$3*(J$3+1))/12)*((1/J12)+(1/J14)))</f>
        <v>#DIV/0!</v>
      </c>
      <c r="M54" s="81"/>
      <c r="N54" s="78"/>
      <c r="O54" s="104"/>
    </row>
    <row r="55" spans="1:15" ht="15" x14ac:dyDescent="0.25">
      <c r="A55" s="71" t="str">
        <f>Rangs!B54</f>
        <v/>
      </c>
      <c r="B55" s="71" t="str">
        <f>Rangs!C54</f>
        <v/>
      </c>
      <c r="C55" s="71" t="str">
        <f>Rangs!D54</f>
        <v/>
      </c>
      <c r="D55" s="71" t="str">
        <f>Rangs!E54</f>
        <v/>
      </c>
      <c r="E55" s="71" t="str">
        <f>Rangs!F54</f>
        <v/>
      </c>
      <c r="F55" s="71" t="str">
        <f>Rangs!G54</f>
        <v/>
      </c>
      <c r="G55" s="71" t="str">
        <f>Rangs!H54</f>
        <v/>
      </c>
      <c r="H55" s="90" t="str">
        <f>Rangs!I54</f>
        <v/>
      </c>
      <c r="I55" s="103" t="s">
        <v>133</v>
      </c>
      <c r="J55" s="79" t="e">
        <f>ABS(J13-J17)</f>
        <v>#DIV/0!</v>
      </c>
      <c r="K55" s="53" t="s">
        <v>90</v>
      </c>
      <c r="L55" s="79" t="e">
        <f>L$30*SQRT(((J$3*(J$3+1))/12)*((1/J12)+(1/J16)))</f>
        <v>#DIV/0!</v>
      </c>
      <c r="M55" s="81"/>
      <c r="N55" s="78"/>
      <c r="O55" s="104"/>
    </row>
    <row r="56" spans="1:15" ht="15" x14ac:dyDescent="0.25">
      <c r="I56" s="103" t="s">
        <v>150</v>
      </c>
      <c r="J56" s="79" t="e">
        <f>ABS(J13-J19)</f>
        <v>#DIV/0!</v>
      </c>
      <c r="K56" s="53" t="s">
        <v>90</v>
      </c>
      <c r="L56" s="79" t="e">
        <f>L$30*SQRT(((J$3*(J$3+1))/12)*((1/J12)+(1/J18)))</f>
        <v>#DIV/0!</v>
      </c>
      <c r="M56" s="81"/>
      <c r="N56" s="78"/>
      <c r="O56" s="104"/>
    </row>
    <row r="57" spans="1:15" ht="15" x14ac:dyDescent="0.25">
      <c r="I57" s="103" t="s">
        <v>134</v>
      </c>
      <c r="J57" s="79" t="e">
        <f>ABS(J15-J17)</f>
        <v>#DIV/0!</v>
      </c>
      <c r="K57" s="53" t="s">
        <v>90</v>
      </c>
      <c r="L57" s="79" t="e">
        <f>L$30*SQRT(((J$3*(J$3+1))/12)*((1/J14)+(1/J16)))</f>
        <v>#DIV/0!</v>
      </c>
      <c r="M57" s="81"/>
      <c r="N57" s="78"/>
      <c r="O57" s="104"/>
    </row>
    <row r="58" spans="1:15" ht="15" x14ac:dyDescent="0.25">
      <c r="I58" s="103" t="s">
        <v>151</v>
      </c>
      <c r="J58" s="79" t="e">
        <f>ABS(J15-J19)</f>
        <v>#DIV/0!</v>
      </c>
      <c r="K58" s="53" t="s">
        <v>90</v>
      </c>
      <c r="L58" s="79" t="e">
        <f>L$30*SQRT(((J$3*(J$3+1))/12)*((1/J14)+(1/J18)))</f>
        <v>#DIV/0!</v>
      </c>
      <c r="M58" s="81"/>
      <c r="N58" s="78"/>
      <c r="O58" s="104"/>
    </row>
    <row r="59" spans="1:15" ht="15.75" thickBot="1" x14ac:dyDescent="0.3">
      <c r="I59" s="105" t="s">
        <v>152</v>
      </c>
      <c r="J59" s="106" t="e">
        <f>ABS(J17-J19)</f>
        <v>#DIV/0!</v>
      </c>
      <c r="K59" s="107" t="s">
        <v>90</v>
      </c>
      <c r="L59" s="106" t="e">
        <f>L$30*SQRT(((J$3*(J$3+1))/12)*((1/J16)+(1/J18)))</f>
        <v>#DIV/0!</v>
      </c>
      <c r="M59" s="109"/>
      <c r="N59" s="110"/>
      <c r="O59" s="111"/>
    </row>
    <row r="60" spans="1:15" x14ac:dyDescent="0.2">
      <c r="I60" s="117"/>
      <c r="J60" s="92"/>
      <c r="K60" s="92"/>
      <c r="L60" s="92"/>
      <c r="M60" s="92"/>
      <c r="N60" s="92"/>
      <c r="O60" s="92"/>
    </row>
    <row r="61" spans="1:15" ht="17.25" customHeight="1" thickBot="1" x14ac:dyDescent="0.25">
      <c r="I61" s="68"/>
      <c r="J61" s="72"/>
      <c r="K61" s="72"/>
      <c r="L61" s="72"/>
      <c r="M61" s="72"/>
      <c r="N61" s="72"/>
      <c r="O61" s="72"/>
    </row>
    <row r="62" spans="1:15" ht="45" customHeight="1" x14ac:dyDescent="0.2">
      <c r="I62" s="168" t="s">
        <v>296</v>
      </c>
      <c r="J62" s="169"/>
      <c r="K62" s="169"/>
      <c r="L62" s="169"/>
      <c r="M62" s="169"/>
      <c r="N62" s="169"/>
      <c r="O62" s="170"/>
    </row>
    <row r="63" spans="1:15" x14ac:dyDescent="0.2">
      <c r="I63" s="91"/>
      <c r="J63" s="92"/>
      <c r="K63" s="92"/>
      <c r="L63" s="92"/>
      <c r="M63" s="92"/>
      <c r="N63" s="92"/>
      <c r="O63" s="93"/>
    </row>
    <row r="64" spans="1:15" x14ac:dyDescent="0.2">
      <c r="I64" s="91"/>
      <c r="J64" s="160" t="s">
        <v>65</v>
      </c>
      <c r="K64" s="160"/>
      <c r="L64" s="160"/>
      <c r="M64" s="160"/>
      <c r="N64" s="160"/>
      <c r="O64" s="161"/>
    </row>
    <row r="65" spans="9:15" x14ac:dyDescent="0.2">
      <c r="I65" s="94" t="s">
        <v>66</v>
      </c>
      <c r="J65" s="73">
        <v>0.3</v>
      </c>
      <c r="K65" s="73">
        <v>0.25</v>
      </c>
      <c r="L65" s="73">
        <v>0.2</v>
      </c>
      <c r="M65" s="73">
        <v>0.15</v>
      </c>
      <c r="N65" s="73">
        <v>0.1</v>
      </c>
      <c r="O65" s="95">
        <v>0.05</v>
      </c>
    </row>
    <row r="66" spans="9:15" x14ac:dyDescent="0.2">
      <c r="I66" s="94" t="s">
        <v>68</v>
      </c>
      <c r="J66" s="73">
        <v>0.15</v>
      </c>
      <c r="K66" s="73">
        <v>0.125</v>
      </c>
      <c r="L66" s="73">
        <v>0.1</v>
      </c>
      <c r="M66" s="73">
        <v>7.4999999999999997E-2</v>
      </c>
      <c r="N66" s="73">
        <v>0.05</v>
      </c>
      <c r="O66" s="95">
        <v>2.5000000000000001E-2</v>
      </c>
    </row>
    <row r="67" spans="9:15" ht="15" thickBot="1" x14ac:dyDescent="0.25">
      <c r="I67" s="112" t="s">
        <v>95</v>
      </c>
      <c r="J67" s="74">
        <v>3</v>
      </c>
      <c r="K67" s="75">
        <v>4</v>
      </c>
      <c r="L67" s="75">
        <v>5</v>
      </c>
      <c r="M67" s="75">
        <v>6</v>
      </c>
      <c r="N67" s="75">
        <v>7</v>
      </c>
      <c r="O67" s="97">
        <v>8</v>
      </c>
    </row>
    <row r="68" spans="9:15" ht="15" thickBot="1" x14ac:dyDescent="0.25">
      <c r="I68" s="98" t="s">
        <v>85</v>
      </c>
      <c r="J68" s="88">
        <v>7</v>
      </c>
      <c r="K68" s="92"/>
      <c r="L68" s="92"/>
      <c r="M68" s="92"/>
      <c r="N68" s="92"/>
      <c r="O68" s="93"/>
    </row>
    <row r="69" spans="9:15" x14ac:dyDescent="0.2">
      <c r="I69" s="91"/>
      <c r="J69" s="92"/>
      <c r="K69" s="113" t="s">
        <v>96</v>
      </c>
      <c r="L69" s="114">
        <f>VLOOKUP(7,__TZ2,J68,FALSE)</f>
        <v>2.4500000000000002</v>
      </c>
      <c r="M69" s="92"/>
      <c r="N69" s="92"/>
      <c r="O69" s="93"/>
    </row>
    <row r="70" spans="9:15" ht="15" x14ac:dyDescent="0.25">
      <c r="I70" s="162" t="s">
        <v>87</v>
      </c>
      <c r="J70" s="163"/>
      <c r="K70" s="164" t="s">
        <v>88</v>
      </c>
      <c r="L70" s="165"/>
      <c r="M70" s="89"/>
      <c r="N70" s="83"/>
      <c r="O70" s="102"/>
    </row>
    <row r="71" spans="9:15" ht="15" x14ac:dyDescent="0.25">
      <c r="I71" s="103" t="s">
        <v>97</v>
      </c>
      <c r="J71" s="79">
        <f>ABS(J5-J7)</f>
        <v>3.1285714285714281</v>
      </c>
      <c r="K71" s="53" t="s">
        <v>90</v>
      </c>
      <c r="L71" s="79">
        <f>$L$69*SQRT((($J$3*($J$3+1))/12)*((1/$J$4)+(1/$J$6)))</f>
        <v>7.6585246621003984</v>
      </c>
      <c r="M71" s="81" t="s">
        <v>91</v>
      </c>
      <c r="N71" s="78"/>
      <c r="O71" s="104"/>
    </row>
    <row r="72" spans="9:15" ht="15" x14ac:dyDescent="0.25">
      <c r="I72" s="103" t="s">
        <v>98</v>
      </c>
      <c r="J72" s="79">
        <f>ABS(J5-J9)</f>
        <v>9.1785714285714288</v>
      </c>
      <c r="K72" s="53" t="s">
        <v>90</v>
      </c>
      <c r="L72" s="79">
        <f>$L$69*SQRT((($J$3*($J$3+1))/12)*((1/$J$4)+(1/$J$8)))</f>
        <v>7.2767180102021269</v>
      </c>
      <c r="M72" s="81" t="s">
        <v>202</v>
      </c>
      <c r="N72" s="78"/>
      <c r="O72" s="104"/>
    </row>
    <row r="73" spans="9:15" ht="15" x14ac:dyDescent="0.25">
      <c r="I73" s="103" t="s">
        <v>106</v>
      </c>
      <c r="J73" s="79" t="e">
        <f>ABS(J5-J11)</f>
        <v>#DIV/0!</v>
      </c>
      <c r="K73" s="53" t="s">
        <v>90</v>
      </c>
      <c r="L73" s="79" t="e">
        <f>$L$69*SQRT((($J$3*($J$3+1))/12)*((1/$J$4)+(1/$J$10)))</f>
        <v>#DIV/0!</v>
      </c>
      <c r="M73" s="81" t="s">
        <v>103</v>
      </c>
      <c r="N73" s="78"/>
      <c r="O73" s="104"/>
    </row>
    <row r="74" spans="9:15" ht="15" x14ac:dyDescent="0.25">
      <c r="I74" s="103" t="s">
        <v>116</v>
      </c>
      <c r="J74" s="79" t="e">
        <f>ABS(J5-J13)</f>
        <v>#DIV/0!</v>
      </c>
      <c r="K74" s="53" t="s">
        <v>90</v>
      </c>
      <c r="L74" s="79" t="e">
        <f>$L$69*SQRT((($J$3*($J$3+1))/12)*((1/$J$4)+(1/$J$12)))</f>
        <v>#DIV/0!</v>
      </c>
      <c r="M74" s="81"/>
      <c r="N74" s="78"/>
      <c r="O74" s="104"/>
    </row>
    <row r="75" spans="9:15" ht="15" x14ac:dyDescent="0.25">
      <c r="I75" s="103" t="s">
        <v>125</v>
      </c>
      <c r="J75" s="79" t="e">
        <f>ABS(J5-J15)</f>
        <v>#DIV/0!</v>
      </c>
      <c r="K75" s="53" t="s">
        <v>90</v>
      </c>
      <c r="L75" s="79" t="e">
        <f>$L$69*SQRT((($J$3*($J$3+1))/12)*((1/$J$4)+(1/$J$14)))</f>
        <v>#DIV/0!</v>
      </c>
      <c r="M75" s="81"/>
      <c r="N75" s="78"/>
      <c r="O75" s="104"/>
    </row>
    <row r="76" spans="9:15" ht="15" x14ac:dyDescent="0.25">
      <c r="I76" s="103" t="s">
        <v>135</v>
      </c>
      <c r="J76" s="79" t="e">
        <f>ABS(J5-J17)</f>
        <v>#DIV/0!</v>
      </c>
      <c r="K76" s="53" t="s">
        <v>90</v>
      </c>
      <c r="L76" s="79" t="e">
        <f>$L$69*SQRT((($J$3*($J$3+1))/12)*((1/$J$4)+(1/$J$16)))</f>
        <v>#DIV/0!</v>
      </c>
      <c r="M76" s="81"/>
      <c r="N76" s="78"/>
      <c r="O76" s="104"/>
    </row>
    <row r="77" spans="9:15" ht="15.75" thickBot="1" x14ac:dyDescent="0.3">
      <c r="I77" s="105" t="s">
        <v>153</v>
      </c>
      <c r="J77" s="106" t="e">
        <f>ABS(J5-J19)</f>
        <v>#DIV/0!</v>
      </c>
      <c r="K77" s="107" t="s">
        <v>90</v>
      </c>
      <c r="L77" s="106" t="e">
        <f>$L$69*SQRT((($J$3*($J$3+1))/12)*((1/$J$4)+(1/$J$18)))</f>
        <v>#DIV/0!</v>
      </c>
      <c r="M77" s="109"/>
      <c r="N77" s="110"/>
      <c r="O77" s="111"/>
    </row>
  </sheetData>
  <sheetProtection sheet="1" objects="1" scenarios="1" formatCells="0"/>
  <mergeCells count="10">
    <mergeCell ref="F1:O1"/>
    <mergeCell ref="A4:H4"/>
    <mergeCell ref="I23:O23"/>
    <mergeCell ref="J25:O25"/>
    <mergeCell ref="I70:J70"/>
    <mergeCell ref="K70:L70"/>
    <mergeCell ref="I31:J31"/>
    <mergeCell ref="K31:L31"/>
    <mergeCell ref="I62:O62"/>
    <mergeCell ref="J64:O64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workbookViewId="0">
      <selection activeCell="R5" sqref="R5"/>
    </sheetView>
  </sheetViews>
  <sheetFormatPr baseColWidth="10" defaultColWidth="11.5703125" defaultRowHeight="12.75" x14ac:dyDescent="0.2"/>
  <cols>
    <col min="1" max="9" width="5" style="15" customWidth="1"/>
    <col min="10" max="10" width="14.28515625" style="15" customWidth="1"/>
    <col min="11" max="11" width="9.85546875" style="15" customWidth="1"/>
    <col min="12" max="12" width="9.140625" style="15" customWidth="1"/>
    <col min="13" max="13" width="9.5703125" style="15" customWidth="1"/>
    <col min="14" max="14" width="9.42578125" style="15" customWidth="1"/>
    <col min="15" max="15" width="9.7109375" style="15" customWidth="1"/>
    <col min="16" max="16" width="9.28515625" style="15" customWidth="1"/>
    <col min="17" max="16384" width="11.5703125" style="15"/>
  </cols>
  <sheetData>
    <row r="1" spans="1:16" ht="43.5" customHeight="1" x14ac:dyDescent="0.2">
      <c r="B1" s="116"/>
      <c r="C1" s="116"/>
      <c r="D1" s="116"/>
      <c r="E1" s="116"/>
      <c r="F1" s="153" t="s">
        <v>165</v>
      </c>
      <c r="G1" s="153"/>
      <c r="H1" s="153"/>
      <c r="I1" s="153"/>
      <c r="J1" s="153"/>
      <c r="K1" s="153"/>
      <c r="L1" s="153"/>
      <c r="M1" s="153"/>
      <c r="N1" s="153"/>
      <c r="O1" s="153"/>
      <c r="P1" s="153"/>
    </row>
    <row r="2" spans="1:16" ht="15" x14ac:dyDescent="0.25">
      <c r="M2" s="62" t="s">
        <v>72</v>
      </c>
      <c r="N2" s="15" t="s">
        <v>136</v>
      </c>
    </row>
    <row r="3" spans="1:16" ht="14.25" x14ac:dyDescent="0.2">
      <c r="J3" s="63" t="s">
        <v>74</v>
      </c>
      <c r="K3" s="64">
        <f>COUNT(A6:I55)</f>
        <v>18</v>
      </c>
      <c r="N3" s="15" t="s">
        <v>259</v>
      </c>
    </row>
    <row r="4" spans="1:16" x14ac:dyDescent="0.2">
      <c r="A4" s="171" t="s">
        <v>166</v>
      </c>
      <c r="B4" s="172"/>
      <c r="C4" s="172"/>
      <c r="D4" s="172"/>
      <c r="E4" s="172"/>
      <c r="F4" s="172"/>
      <c r="G4" s="172"/>
      <c r="H4" s="172"/>
      <c r="I4" s="173"/>
      <c r="J4" s="119" t="s">
        <v>75</v>
      </c>
      <c r="K4" s="120">
        <f>COUNT(A6:A55)</f>
        <v>7</v>
      </c>
    </row>
    <row r="5" spans="1:16" ht="13.5" thickBot="1" x14ac:dyDescent="0.25">
      <c r="A5" s="124" t="s">
        <v>76</v>
      </c>
      <c r="B5" s="125" t="s">
        <v>137</v>
      </c>
      <c r="C5" s="126" t="s">
        <v>138</v>
      </c>
      <c r="D5" s="126" t="s">
        <v>139</v>
      </c>
      <c r="E5" s="126" t="s">
        <v>140</v>
      </c>
      <c r="F5" s="126" t="s">
        <v>141</v>
      </c>
      <c r="G5" s="126" t="s">
        <v>142</v>
      </c>
      <c r="H5" s="126" t="s">
        <v>143</v>
      </c>
      <c r="I5" s="126" t="s">
        <v>175</v>
      </c>
      <c r="J5" s="65" t="s">
        <v>79</v>
      </c>
      <c r="K5" s="69">
        <f>AVERAGE(A6:A55)</f>
        <v>5.5714285714285712</v>
      </c>
    </row>
    <row r="6" spans="1:16" x14ac:dyDescent="0.2">
      <c r="A6" s="127">
        <f>Rangs!B5</f>
        <v>1</v>
      </c>
      <c r="B6" s="127">
        <f>Rangs!C5</f>
        <v>7</v>
      </c>
      <c r="C6" s="127">
        <f>Rangs!D5</f>
        <v>16</v>
      </c>
      <c r="D6" s="127" t="str">
        <f>Rangs!E5</f>
        <v/>
      </c>
      <c r="E6" s="127" t="str">
        <f>Rangs!F5</f>
        <v/>
      </c>
      <c r="F6" s="127" t="str">
        <f>Rangs!G5</f>
        <v/>
      </c>
      <c r="G6" s="127" t="str">
        <f>Rangs!H5</f>
        <v/>
      </c>
      <c r="H6" s="127" t="str">
        <f>Rangs!I5</f>
        <v/>
      </c>
      <c r="I6" s="127" t="str">
        <f>Rangs!J5</f>
        <v/>
      </c>
      <c r="J6" s="119" t="s">
        <v>80</v>
      </c>
      <c r="K6" s="120">
        <f>COUNT(B6:B55)</f>
        <v>5</v>
      </c>
    </row>
    <row r="7" spans="1:16" x14ac:dyDescent="0.2">
      <c r="A7" s="127">
        <f>Rangs!B6</f>
        <v>5.5</v>
      </c>
      <c r="B7" s="127">
        <f>Rangs!C6</f>
        <v>13.5</v>
      </c>
      <c r="C7" s="127">
        <f>Rangs!D6</f>
        <v>13.5</v>
      </c>
      <c r="D7" s="127" t="str">
        <f>Rangs!E6</f>
        <v/>
      </c>
      <c r="E7" s="127" t="str">
        <f>Rangs!F6</f>
        <v/>
      </c>
      <c r="F7" s="127" t="str">
        <f>Rangs!G6</f>
        <v/>
      </c>
      <c r="G7" s="127" t="str">
        <f>Rangs!H6</f>
        <v/>
      </c>
      <c r="H7" s="127" t="str">
        <f>Rangs!I6</f>
        <v/>
      </c>
      <c r="I7" s="127" t="str">
        <f>Rangs!J6</f>
        <v/>
      </c>
      <c r="J7" s="65" t="s">
        <v>81</v>
      </c>
      <c r="K7" s="69">
        <f>AVERAGE(B6:B55)</f>
        <v>8.6999999999999993</v>
      </c>
    </row>
    <row r="8" spans="1:16" x14ac:dyDescent="0.2">
      <c r="A8" s="127">
        <f>Rangs!B7</f>
        <v>4</v>
      </c>
      <c r="B8" s="127">
        <f>Rangs!C7</f>
        <v>2.5</v>
      </c>
      <c r="C8" s="127">
        <f>Rangs!D7</f>
        <v>9</v>
      </c>
      <c r="D8" s="127" t="str">
        <f>Rangs!E7</f>
        <v/>
      </c>
      <c r="E8" s="127" t="str">
        <f>Rangs!F7</f>
        <v/>
      </c>
      <c r="F8" s="127" t="str">
        <f>Rangs!G7</f>
        <v/>
      </c>
      <c r="G8" s="127" t="str">
        <f>Rangs!H7</f>
        <v/>
      </c>
      <c r="H8" s="127" t="str">
        <f>Rangs!I7</f>
        <v/>
      </c>
      <c r="I8" s="127" t="str">
        <f>Rangs!J7</f>
        <v/>
      </c>
      <c r="J8" s="119" t="s">
        <v>82</v>
      </c>
      <c r="K8" s="120">
        <f>COUNT(C6:C55)</f>
        <v>6</v>
      </c>
    </row>
    <row r="9" spans="1:16" x14ac:dyDescent="0.2">
      <c r="A9" s="127">
        <f>Rangs!B8</f>
        <v>9</v>
      </c>
      <c r="B9" s="127">
        <f>Rangs!C8</f>
        <v>11.5</v>
      </c>
      <c r="C9" s="127">
        <f>Rangs!D8</f>
        <v>15</v>
      </c>
      <c r="D9" s="127" t="str">
        <f>Rangs!E8</f>
        <v/>
      </c>
      <c r="E9" s="127" t="str">
        <f>Rangs!F8</f>
        <v/>
      </c>
      <c r="F9" s="127" t="str">
        <f>Rangs!G8</f>
        <v/>
      </c>
      <c r="G9" s="127" t="str">
        <f>Rangs!H8</f>
        <v/>
      </c>
      <c r="H9" s="127" t="str">
        <f>Rangs!I8</f>
        <v/>
      </c>
      <c r="I9" s="127" t="str">
        <f>Rangs!J8</f>
        <v/>
      </c>
      <c r="J9" s="65" t="s">
        <v>83</v>
      </c>
      <c r="K9" s="69">
        <f>AVERAGE(C6:C55)</f>
        <v>14.75</v>
      </c>
    </row>
    <row r="10" spans="1:16" x14ac:dyDescent="0.2">
      <c r="A10" s="127">
        <f>Rangs!B9</f>
        <v>11.5</v>
      </c>
      <c r="B10" s="127">
        <f>Rangs!C9</f>
        <v>9</v>
      </c>
      <c r="C10" s="127">
        <f>Rangs!D9</f>
        <v>17</v>
      </c>
      <c r="D10" s="127" t="str">
        <f>Rangs!E9</f>
        <v/>
      </c>
      <c r="E10" s="127" t="str">
        <f>Rangs!F9</f>
        <v/>
      </c>
      <c r="F10" s="127" t="str">
        <f>Rangs!G9</f>
        <v/>
      </c>
      <c r="G10" s="127" t="str">
        <f>Rangs!H9</f>
        <v/>
      </c>
      <c r="H10" s="127" t="str">
        <f>Rangs!I9</f>
        <v/>
      </c>
      <c r="I10" s="127" t="str">
        <f>Rangs!J9</f>
        <v/>
      </c>
      <c r="J10" s="119" t="s">
        <v>100</v>
      </c>
      <c r="K10" s="120">
        <f>COUNT(D6:D55)</f>
        <v>0</v>
      </c>
    </row>
    <row r="11" spans="1:16" x14ac:dyDescent="0.2">
      <c r="A11" s="127">
        <f>Rangs!B10</f>
        <v>2.5</v>
      </c>
      <c r="B11" s="127" t="str">
        <f>Rangs!C10</f>
        <v/>
      </c>
      <c r="C11" s="127">
        <f>Rangs!D10</f>
        <v>18</v>
      </c>
      <c r="D11" s="127" t="str">
        <f>Rangs!E10</f>
        <v/>
      </c>
      <c r="E11" s="127" t="str">
        <f>Rangs!F10</f>
        <v/>
      </c>
      <c r="F11" s="127" t="str">
        <f>Rangs!G10</f>
        <v/>
      </c>
      <c r="G11" s="127" t="str">
        <f>Rangs!H10</f>
        <v/>
      </c>
      <c r="H11" s="127" t="str">
        <f>Rangs!I10</f>
        <v/>
      </c>
      <c r="I11" s="127" t="str">
        <f>Rangs!J10</f>
        <v/>
      </c>
      <c r="J11" s="65" t="s">
        <v>101</v>
      </c>
      <c r="K11" s="69" t="e">
        <f>AVERAGE(D6:D55)</f>
        <v>#DIV/0!</v>
      </c>
    </row>
    <row r="12" spans="1:16" x14ac:dyDescent="0.2">
      <c r="A12" s="127">
        <f>Rangs!B11</f>
        <v>5.5</v>
      </c>
      <c r="B12" s="127" t="str">
        <f>Rangs!C11</f>
        <v/>
      </c>
      <c r="C12" s="127" t="str">
        <f>Rangs!D11</f>
        <v/>
      </c>
      <c r="D12" s="127" t="str">
        <f>Rangs!E11</f>
        <v/>
      </c>
      <c r="E12" s="127" t="str">
        <f>Rangs!F11</f>
        <v/>
      </c>
      <c r="F12" s="127" t="str">
        <f>Rangs!G11</f>
        <v/>
      </c>
      <c r="G12" s="127" t="str">
        <f>Rangs!H11</f>
        <v/>
      </c>
      <c r="H12" s="127" t="str">
        <f>Rangs!I11</f>
        <v/>
      </c>
      <c r="I12" s="127" t="str">
        <f>Rangs!J11</f>
        <v/>
      </c>
      <c r="J12" s="119" t="s">
        <v>110</v>
      </c>
      <c r="K12" s="120">
        <f>COUNT(E6:E55)</f>
        <v>0</v>
      </c>
    </row>
    <row r="13" spans="1:16" x14ac:dyDescent="0.2">
      <c r="A13" s="127" t="str">
        <f>Rangs!B12</f>
        <v/>
      </c>
      <c r="B13" s="127" t="str">
        <f>Rangs!C12</f>
        <v/>
      </c>
      <c r="C13" s="127" t="str">
        <f>Rangs!D12</f>
        <v/>
      </c>
      <c r="D13" s="127" t="str">
        <f>Rangs!E12</f>
        <v/>
      </c>
      <c r="E13" s="127" t="str">
        <f>Rangs!F12</f>
        <v/>
      </c>
      <c r="F13" s="127" t="str">
        <f>Rangs!G12</f>
        <v/>
      </c>
      <c r="G13" s="127" t="str">
        <f>Rangs!H12</f>
        <v/>
      </c>
      <c r="H13" s="127" t="str">
        <f>Rangs!I12</f>
        <v/>
      </c>
      <c r="I13" s="127" t="str">
        <f>Rangs!J12</f>
        <v/>
      </c>
      <c r="J13" s="65" t="s">
        <v>111</v>
      </c>
      <c r="K13" s="69" t="e">
        <f>AVERAGE(E6:E55)</f>
        <v>#DIV/0!</v>
      </c>
    </row>
    <row r="14" spans="1:16" x14ac:dyDescent="0.2">
      <c r="A14" s="127" t="str">
        <f>Rangs!B13</f>
        <v/>
      </c>
      <c r="B14" s="127" t="str">
        <f>Rangs!C13</f>
        <v/>
      </c>
      <c r="C14" s="127" t="str">
        <f>Rangs!D13</f>
        <v/>
      </c>
      <c r="D14" s="127" t="str">
        <f>Rangs!E13</f>
        <v/>
      </c>
      <c r="E14" s="127" t="str">
        <f>Rangs!F13</f>
        <v/>
      </c>
      <c r="F14" s="127" t="str">
        <f>Rangs!G13</f>
        <v/>
      </c>
      <c r="G14" s="127" t="str">
        <f>Rangs!H13</f>
        <v/>
      </c>
      <c r="H14" s="127" t="str">
        <f>Rangs!I13</f>
        <v/>
      </c>
      <c r="I14" s="127" t="str">
        <f>Rangs!J13</f>
        <v/>
      </c>
      <c r="J14" s="119" t="s">
        <v>118</v>
      </c>
      <c r="K14" s="120">
        <f>COUNT(F6:F55)</f>
        <v>0</v>
      </c>
    </row>
    <row r="15" spans="1:16" x14ac:dyDescent="0.2">
      <c r="A15" s="127" t="str">
        <f>Rangs!B14</f>
        <v/>
      </c>
      <c r="B15" s="127" t="str">
        <f>Rangs!C14</f>
        <v/>
      </c>
      <c r="C15" s="127" t="str">
        <f>Rangs!D14</f>
        <v/>
      </c>
      <c r="D15" s="127" t="str">
        <f>Rangs!E14</f>
        <v/>
      </c>
      <c r="E15" s="127" t="str">
        <f>Rangs!F14</f>
        <v/>
      </c>
      <c r="F15" s="127" t="str">
        <f>Rangs!G14</f>
        <v/>
      </c>
      <c r="G15" s="127" t="str">
        <f>Rangs!H14</f>
        <v/>
      </c>
      <c r="H15" s="127" t="str">
        <f>Rangs!I14</f>
        <v/>
      </c>
      <c r="I15" s="127" t="str">
        <f>Rangs!J14</f>
        <v/>
      </c>
      <c r="J15" s="65" t="s">
        <v>119</v>
      </c>
      <c r="K15" s="69" t="e">
        <f>AVERAGE(F6:F55)</f>
        <v>#DIV/0!</v>
      </c>
    </row>
    <row r="16" spans="1:16" x14ac:dyDescent="0.2">
      <c r="A16" s="127" t="str">
        <f>Rangs!B15</f>
        <v/>
      </c>
      <c r="B16" s="127" t="str">
        <f>Rangs!C15</f>
        <v/>
      </c>
      <c r="C16" s="127" t="str">
        <f>Rangs!D15</f>
        <v/>
      </c>
      <c r="D16" s="127" t="str">
        <f>Rangs!E15</f>
        <v/>
      </c>
      <c r="E16" s="127" t="str">
        <f>Rangs!F15</f>
        <v/>
      </c>
      <c r="F16" s="127" t="str">
        <f>Rangs!G15</f>
        <v/>
      </c>
      <c r="G16" s="127" t="str">
        <f>Rangs!H15</f>
        <v/>
      </c>
      <c r="H16" s="127" t="str">
        <f>Rangs!I15</f>
        <v/>
      </c>
      <c r="I16" s="127" t="str">
        <f>Rangs!J15</f>
        <v/>
      </c>
      <c r="J16" s="119" t="s">
        <v>127</v>
      </c>
      <c r="K16" s="120">
        <f>COUNT(G6:G55)</f>
        <v>0</v>
      </c>
    </row>
    <row r="17" spans="1:16" x14ac:dyDescent="0.2">
      <c r="A17" s="127" t="str">
        <f>Rangs!B16</f>
        <v/>
      </c>
      <c r="B17" s="127" t="str">
        <f>Rangs!C16</f>
        <v/>
      </c>
      <c r="C17" s="127" t="str">
        <f>Rangs!D16</f>
        <v/>
      </c>
      <c r="D17" s="127" t="str">
        <f>Rangs!E16</f>
        <v/>
      </c>
      <c r="E17" s="127" t="str">
        <f>Rangs!F16</f>
        <v/>
      </c>
      <c r="F17" s="127" t="str">
        <f>Rangs!G16</f>
        <v/>
      </c>
      <c r="G17" s="127" t="str">
        <f>Rangs!H16</f>
        <v/>
      </c>
      <c r="H17" s="127" t="str">
        <f>Rangs!I16</f>
        <v/>
      </c>
      <c r="I17" s="127" t="str">
        <f>Rangs!J16</f>
        <v/>
      </c>
      <c r="J17" s="65" t="s">
        <v>128</v>
      </c>
      <c r="K17" s="69" t="e">
        <f>AVERAGE(G6:G55)</f>
        <v>#DIV/0!</v>
      </c>
    </row>
    <row r="18" spans="1:16" x14ac:dyDescent="0.2">
      <c r="A18" s="127" t="str">
        <f>Rangs!B17</f>
        <v/>
      </c>
      <c r="B18" s="127" t="str">
        <f>Rangs!C17</f>
        <v/>
      </c>
      <c r="C18" s="127" t="str">
        <f>Rangs!D17</f>
        <v/>
      </c>
      <c r="D18" s="127" t="str">
        <f>Rangs!E17</f>
        <v/>
      </c>
      <c r="E18" s="127" t="str">
        <f>Rangs!F17</f>
        <v/>
      </c>
      <c r="F18" s="127" t="str">
        <f>Rangs!G17</f>
        <v/>
      </c>
      <c r="G18" s="127" t="str">
        <f>Rangs!H17</f>
        <v/>
      </c>
      <c r="H18" s="127" t="str">
        <f>Rangs!I17</f>
        <v/>
      </c>
      <c r="I18" s="127" t="str">
        <f>Rangs!J17</f>
        <v/>
      </c>
      <c r="J18" s="119" t="s">
        <v>144</v>
      </c>
      <c r="K18" s="120">
        <f>COUNT(H6:H55)</f>
        <v>0</v>
      </c>
    </row>
    <row r="19" spans="1:16" x14ac:dyDescent="0.2">
      <c r="A19" s="127" t="str">
        <f>Rangs!B18</f>
        <v/>
      </c>
      <c r="B19" s="127" t="str">
        <f>Rangs!C18</f>
        <v/>
      </c>
      <c r="C19" s="127" t="str">
        <f>Rangs!D18</f>
        <v/>
      </c>
      <c r="D19" s="127" t="str">
        <f>Rangs!E18</f>
        <v/>
      </c>
      <c r="E19" s="127" t="str">
        <f>Rangs!F18</f>
        <v/>
      </c>
      <c r="F19" s="127" t="str">
        <f>Rangs!G18</f>
        <v/>
      </c>
      <c r="G19" s="127" t="str">
        <f>Rangs!H18</f>
        <v/>
      </c>
      <c r="H19" s="127" t="str">
        <f>Rangs!I18</f>
        <v/>
      </c>
      <c r="I19" s="127" t="str">
        <f>Rangs!J18</f>
        <v/>
      </c>
      <c r="J19" s="65" t="s">
        <v>145</v>
      </c>
      <c r="K19" s="69" t="e">
        <f>AVERAGE(H6:H55)</f>
        <v>#DIV/0!</v>
      </c>
    </row>
    <row r="20" spans="1:16" x14ac:dyDescent="0.2">
      <c r="A20" s="127" t="str">
        <f>Rangs!B19</f>
        <v/>
      </c>
      <c r="B20" s="127" t="str">
        <f>Rangs!C19</f>
        <v/>
      </c>
      <c r="C20" s="127" t="str">
        <f>Rangs!D19</f>
        <v/>
      </c>
      <c r="D20" s="127" t="str">
        <f>Rangs!E19</f>
        <v/>
      </c>
      <c r="E20" s="127" t="str">
        <f>Rangs!F19</f>
        <v/>
      </c>
      <c r="F20" s="127" t="str">
        <f>Rangs!G19</f>
        <v/>
      </c>
      <c r="G20" s="127" t="str">
        <f>Rangs!H19</f>
        <v/>
      </c>
      <c r="H20" s="127" t="str">
        <f>Rangs!I19</f>
        <v/>
      </c>
      <c r="I20" s="127" t="str">
        <f>Rangs!J19</f>
        <v/>
      </c>
      <c r="J20" s="119" t="s">
        <v>176</v>
      </c>
      <c r="K20" s="120">
        <f>COUNT(I6:I55)</f>
        <v>0</v>
      </c>
    </row>
    <row r="21" spans="1:16" ht="15" x14ac:dyDescent="0.25">
      <c r="A21" s="127" t="str">
        <f>Rangs!B20</f>
        <v/>
      </c>
      <c r="B21" s="127" t="str">
        <f>Rangs!C20</f>
        <v/>
      </c>
      <c r="C21" s="127" t="str">
        <f>Rangs!D20</f>
        <v/>
      </c>
      <c r="D21" s="127" t="str">
        <f>Rangs!E20</f>
        <v/>
      </c>
      <c r="E21" s="127" t="str">
        <f>Rangs!F20</f>
        <v/>
      </c>
      <c r="F21" s="127" t="str">
        <f>Rangs!G20</f>
        <v/>
      </c>
      <c r="G21" s="127" t="str">
        <f>Rangs!H20</f>
        <v/>
      </c>
      <c r="H21" s="127" t="str">
        <f>Rangs!I20</f>
        <v/>
      </c>
      <c r="I21" s="127" t="str">
        <f>Rangs!J20</f>
        <v/>
      </c>
      <c r="J21" s="65" t="s">
        <v>177</v>
      </c>
      <c r="K21" s="69" t="e">
        <f>AVERAGE(I6:I55)</f>
        <v>#DIV/0!</v>
      </c>
      <c r="M21" s="70" t="str">
        <f>IF(COUNT(Données!B8:K8)=9," ","ATTENTION, vous n'êtes pas dans la bonne feuille")</f>
        <v>ATTENTION, vous n'êtes pas dans la bonne feuille</v>
      </c>
    </row>
    <row r="22" spans="1:16" x14ac:dyDescent="0.2">
      <c r="A22" s="127" t="str">
        <f>Rangs!B21</f>
        <v/>
      </c>
      <c r="B22" s="127" t="str">
        <f>Rangs!C21</f>
        <v/>
      </c>
      <c r="C22" s="127" t="str">
        <f>Rangs!D21</f>
        <v/>
      </c>
      <c r="D22" s="127" t="str">
        <f>Rangs!E21</f>
        <v/>
      </c>
      <c r="E22" s="127" t="str">
        <f>Rangs!F21</f>
        <v/>
      </c>
      <c r="F22" s="127" t="str">
        <f>Rangs!G21</f>
        <v/>
      </c>
      <c r="G22" s="127" t="str">
        <f>Rangs!H21</f>
        <v/>
      </c>
      <c r="H22" s="127" t="str">
        <f>Rangs!I21</f>
        <v/>
      </c>
      <c r="I22" s="127" t="str">
        <f>Rangs!J21</f>
        <v/>
      </c>
    </row>
    <row r="23" spans="1:16" x14ac:dyDescent="0.2">
      <c r="A23" s="127" t="str">
        <f>Rangs!B22</f>
        <v/>
      </c>
      <c r="B23" s="127" t="str">
        <f>Rangs!C22</f>
        <v/>
      </c>
      <c r="C23" s="127" t="str">
        <f>Rangs!D22</f>
        <v/>
      </c>
      <c r="D23" s="127" t="str">
        <f>Rangs!E22</f>
        <v/>
      </c>
      <c r="E23" s="127" t="str">
        <f>Rangs!F22</f>
        <v/>
      </c>
      <c r="F23" s="127" t="str">
        <f>Rangs!G22</f>
        <v/>
      </c>
      <c r="G23" s="127" t="str">
        <f>Rangs!H22</f>
        <v/>
      </c>
      <c r="H23" s="127" t="str">
        <f>Rangs!I22</f>
        <v/>
      </c>
      <c r="I23" s="127" t="str">
        <f>Rangs!J22</f>
        <v/>
      </c>
    </row>
    <row r="24" spans="1:16" ht="13.5" thickBot="1" x14ac:dyDescent="0.25">
      <c r="A24" s="127" t="str">
        <f>Rangs!B23</f>
        <v/>
      </c>
      <c r="B24" s="127" t="str">
        <f>Rangs!C23</f>
        <v/>
      </c>
      <c r="C24" s="127" t="str">
        <f>Rangs!D23</f>
        <v/>
      </c>
      <c r="D24" s="127" t="str">
        <f>Rangs!E23</f>
        <v/>
      </c>
      <c r="E24" s="127" t="str">
        <f>Rangs!F23</f>
        <v/>
      </c>
      <c r="F24" s="127" t="str">
        <f>Rangs!G23</f>
        <v/>
      </c>
      <c r="G24" s="127" t="str">
        <f>Rangs!H23</f>
        <v/>
      </c>
      <c r="H24" s="127" t="str">
        <f>Rangs!I23</f>
        <v/>
      </c>
      <c r="I24" s="127" t="str">
        <f>Rangs!J23</f>
        <v/>
      </c>
      <c r="J24" s="68"/>
      <c r="K24" s="72"/>
      <c r="L24" s="72"/>
      <c r="M24" s="72"/>
      <c r="N24" s="72"/>
      <c r="O24" s="72"/>
      <c r="P24" s="72"/>
    </row>
    <row r="25" spans="1:16" ht="49.5" customHeight="1" x14ac:dyDescent="0.2">
      <c r="A25" s="127" t="str">
        <f>Rangs!B24</f>
        <v/>
      </c>
      <c r="B25" s="127" t="str">
        <f>Rangs!C24</f>
        <v/>
      </c>
      <c r="C25" s="127" t="str">
        <f>Rangs!D24</f>
        <v/>
      </c>
      <c r="D25" s="127" t="str">
        <f>Rangs!E24</f>
        <v/>
      </c>
      <c r="E25" s="127" t="str">
        <f>Rangs!F24</f>
        <v/>
      </c>
      <c r="F25" s="127" t="str">
        <f>Rangs!G24</f>
        <v/>
      </c>
      <c r="G25" s="127" t="str">
        <f>Rangs!H24</f>
        <v/>
      </c>
      <c r="H25" s="127" t="str">
        <f>Rangs!I24</f>
        <v/>
      </c>
      <c r="I25" s="129" t="str">
        <f>Rangs!J24</f>
        <v/>
      </c>
      <c r="J25" s="157" t="s">
        <v>298</v>
      </c>
      <c r="K25" s="158"/>
      <c r="L25" s="158"/>
      <c r="M25" s="158"/>
      <c r="N25" s="158"/>
      <c r="O25" s="158"/>
      <c r="P25" s="159"/>
    </row>
    <row r="26" spans="1:16" x14ac:dyDescent="0.2">
      <c r="A26" s="127" t="str">
        <f>Rangs!B25</f>
        <v/>
      </c>
      <c r="B26" s="127" t="str">
        <f>Rangs!C25</f>
        <v/>
      </c>
      <c r="C26" s="127" t="str">
        <f>Rangs!D25</f>
        <v/>
      </c>
      <c r="D26" s="127" t="str">
        <f>Rangs!E25</f>
        <v/>
      </c>
      <c r="E26" s="127" t="str">
        <f>Rangs!F25</f>
        <v/>
      </c>
      <c r="F26" s="127" t="str">
        <f>Rangs!G25</f>
        <v/>
      </c>
      <c r="G26" s="127" t="str">
        <f>Rangs!H25</f>
        <v/>
      </c>
      <c r="H26" s="127" t="str">
        <f>Rangs!I25</f>
        <v/>
      </c>
      <c r="I26" s="129" t="str">
        <f>Rangs!J25</f>
        <v/>
      </c>
      <c r="J26" s="91"/>
      <c r="K26" s="92"/>
      <c r="L26" s="92"/>
      <c r="M26" s="92"/>
      <c r="N26" s="92"/>
      <c r="O26" s="92"/>
      <c r="P26" s="93"/>
    </row>
    <row r="27" spans="1:16" x14ac:dyDescent="0.2">
      <c r="A27" s="127" t="str">
        <f>Rangs!B26</f>
        <v/>
      </c>
      <c r="B27" s="127" t="str">
        <f>Rangs!C26</f>
        <v/>
      </c>
      <c r="C27" s="127" t="str">
        <f>Rangs!D26</f>
        <v/>
      </c>
      <c r="D27" s="127" t="str">
        <f>Rangs!E26</f>
        <v/>
      </c>
      <c r="E27" s="127" t="str">
        <f>Rangs!F26</f>
        <v/>
      </c>
      <c r="F27" s="127" t="str">
        <f>Rangs!G26</f>
        <v/>
      </c>
      <c r="G27" s="127" t="str">
        <f>Rangs!H26</f>
        <v/>
      </c>
      <c r="H27" s="127" t="str">
        <f>Rangs!I26</f>
        <v/>
      </c>
      <c r="I27" s="129" t="str">
        <f>Rangs!J26</f>
        <v/>
      </c>
      <c r="J27" s="91"/>
      <c r="K27" s="160" t="s">
        <v>65</v>
      </c>
      <c r="L27" s="160"/>
      <c r="M27" s="160"/>
      <c r="N27" s="160"/>
      <c r="O27" s="160"/>
      <c r="P27" s="161"/>
    </row>
    <row r="28" spans="1:16" x14ac:dyDescent="0.2">
      <c r="A28" s="127" t="str">
        <f>Rangs!B27</f>
        <v/>
      </c>
      <c r="B28" s="127" t="str">
        <f>Rangs!C27</f>
        <v/>
      </c>
      <c r="C28" s="127" t="str">
        <f>Rangs!D27</f>
        <v/>
      </c>
      <c r="D28" s="127" t="str">
        <f>Rangs!E27</f>
        <v/>
      </c>
      <c r="E28" s="127" t="str">
        <f>Rangs!F27</f>
        <v/>
      </c>
      <c r="F28" s="127" t="str">
        <f>Rangs!G27</f>
        <v/>
      </c>
      <c r="G28" s="127" t="str">
        <f>Rangs!H27</f>
        <v/>
      </c>
      <c r="H28" s="127" t="str">
        <f>Rangs!I27</f>
        <v/>
      </c>
      <c r="I28" s="129" t="str">
        <f>Rangs!J27</f>
        <v/>
      </c>
      <c r="J28" s="94" t="s">
        <v>66</v>
      </c>
      <c r="K28" s="73">
        <v>0.3</v>
      </c>
      <c r="L28" s="73">
        <v>0.25</v>
      </c>
      <c r="M28" s="73">
        <v>0.2</v>
      </c>
      <c r="N28" s="73">
        <v>0.15</v>
      </c>
      <c r="O28" s="73">
        <v>0.1</v>
      </c>
      <c r="P28" s="95">
        <v>0.05</v>
      </c>
    </row>
    <row r="29" spans="1:16" x14ac:dyDescent="0.2">
      <c r="A29" s="127" t="str">
        <f>Rangs!B28</f>
        <v/>
      </c>
      <c r="B29" s="127" t="str">
        <f>Rangs!C28</f>
        <v/>
      </c>
      <c r="C29" s="127" t="str">
        <f>Rangs!D28</f>
        <v/>
      </c>
      <c r="D29" s="127" t="str">
        <f>Rangs!E28</f>
        <v/>
      </c>
      <c r="E29" s="127" t="str">
        <f>Rangs!F28</f>
        <v/>
      </c>
      <c r="F29" s="127" t="str">
        <f>Rangs!G28</f>
        <v/>
      </c>
      <c r="G29" s="127" t="str">
        <f>Rangs!H28</f>
        <v/>
      </c>
      <c r="H29" s="127" t="str">
        <f>Rangs!I28</f>
        <v/>
      </c>
      <c r="I29" s="129" t="str">
        <f>Rangs!J28</f>
        <v/>
      </c>
      <c r="J29" s="94" t="s">
        <v>68</v>
      </c>
      <c r="K29" s="73">
        <v>0.15</v>
      </c>
      <c r="L29" s="73">
        <v>0.125</v>
      </c>
      <c r="M29" s="73">
        <v>0.1</v>
      </c>
      <c r="N29" s="73">
        <v>7.4999999999999997E-2</v>
      </c>
      <c r="O29" s="73">
        <v>0.05</v>
      </c>
      <c r="P29" s="95">
        <v>2.5000000000000001E-2</v>
      </c>
    </row>
    <row r="30" spans="1:16" ht="15" thickBot="1" x14ac:dyDescent="0.25">
      <c r="A30" s="127" t="str">
        <f>Rangs!B29</f>
        <v/>
      </c>
      <c r="B30" s="127" t="str">
        <f>Rangs!C29</f>
        <v/>
      </c>
      <c r="C30" s="127" t="str">
        <f>Rangs!D29</f>
        <v/>
      </c>
      <c r="D30" s="127" t="str">
        <f>Rangs!E29</f>
        <v/>
      </c>
      <c r="E30" s="127" t="str">
        <f>Rangs!F29</f>
        <v/>
      </c>
      <c r="F30" s="127" t="str">
        <f>Rangs!G29</f>
        <v/>
      </c>
      <c r="G30" s="127" t="str">
        <f>Rangs!H29</f>
        <v/>
      </c>
      <c r="H30" s="127" t="str">
        <f>Rangs!I29</f>
        <v/>
      </c>
      <c r="I30" s="129" t="str">
        <f>Rangs!J29</f>
        <v/>
      </c>
      <c r="J30" s="112" t="s">
        <v>95</v>
      </c>
      <c r="K30" s="74">
        <v>3</v>
      </c>
      <c r="L30" s="75">
        <v>4</v>
      </c>
      <c r="M30" s="75">
        <v>5</v>
      </c>
      <c r="N30" s="75">
        <v>6</v>
      </c>
      <c r="O30" s="75">
        <v>7</v>
      </c>
      <c r="P30" s="97">
        <v>8</v>
      </c>
    </row>
    <row r="31" spans="1:16" ht="15" thickBot="1" x14ac:dyDescent="0.25">
      <c r="A31" s="127" t="str">
        <f>Rangs!B30</f>
        <v/>
      </c>
      <c r="B31" s="127" t="str">
        <f>Rangs!C30</f>
        <v/>
      </c>
      <c r="C31" s="127" t="str">
        <f>Rangs!D30</f>
        <v/>
      </c>
      <c r="D31" s="127" t="str">
        <f>Rangs!E30</f>
        <v/>
      </c>
      <c r="E31" s="127" t="str">
        <f>Rangs!F30</f>
        <v/>
      </c>
      <c r="F31" s="127" t="str">
        <f>Rangs!G30</f>
        <v/>
      </c>
      <c r="G31" s="127" t="str">
        <f>Rangs!H30</f>
        <v/>
      </c>
      <c r="H31" s="127" t="str">
        <f>Rangs!I30</f>
        <v/>
      </c>
      <c r="I31" s="129" t="str">
        <f>Rangs!J30</f>
        <v/>
      </c>
      <c r="J31" s="98" t="s">
        <v>85</v>
      </c>
      <c r="K31" s="88">
        <v>5</v>
      </c>
      <c r="L31" s="92"/>
      <c r="M31" s="92"/>
      <c r="N31" s="92"/>
      <c r="O31" s="92"/>
      <c r="P31" s="93"/>
    </row>
    <row r="32" spans="1:16" x14ac:dyDescent="0.2">
      <c r="A32" s="127" t="str">
        <f>Rangs!B31</f>
        <v/>
      </c>
      <c r="B32" s="127" t="str">
        <f>Rangs!C31</f>
        <v/>
      </c>
      <c r="C32" s="127" t="str">
        <f>Rangs!D31</f>
        <v/>
      </c>
      <c r="D32" s="127" t="str">
        <f>Rangs!E31</f>
        <v/>
      </c>
      <c r="E32" s="127" t="str">
        <f>Rangs!F31</f>
        <v/>
      </c>
      <c r="F32" s="127" t="str">
        <f>Rangs!G31</f>
        <v/>
      </c>
      <c r="G32" s="127" t="str">
        <f>Rangs!H31</f>
        <v/>
      </c>
      <c r="H32" s="127" t="str">
        <f>Rangs!I31</f>
        <v/>
      </c>
      <c r="I32" s="129" t="str">
        <f>Rangs!J31</f>
        <v/>
      </c>
      <c r="J32" s="91"/>
      <c r="K32" s="92"/>
      <c r="L32" s="113" t="s">
        <v>86</v>
      </c>
      <c r="M32" s="114">
        <f>VLOOKUP(36,__TZ2,K31,FALSE)</f>
        <v>2.8489189340792787</v>
      </c>
      <c r="N32" s="122"/>
      <c r="O32" s="122"/>
      <c r="P32" s="123"/>
    </row>
    <row r="33" spans="1:16" ht="15" x14ac:dyDescent="0.25">
      <c r="A33" s="127" t="str">
        <f>Rangs!B32</f>
        <v/>
      </c>
      <c r="B33" s="127" t="str">
        <f>Rangs!C32</f>
        <v/>
      </c>
      <c r="C33" s="127" t="str">
        <f>Rangs!D32</f>
        <v/>
      </c>
      <c r="D33" s="127" t="str">
        <f>Rangs!E32</f>
        <v/>
      </c>
      <c r="E33" s="127" t="str">
        <f>Rangs!F32</f>
        <v/>
      </c>
      <c r="F33" s="127" t="str">
        <f>Rangs!G32</f>
        <v/>
      </c>
      <c r="G33" s="127" t="str">
        <f>Rangs!H32</f>
        <v/>
      </c>
      <c r="H33" s="127" t="str">
        <f>Rangs!I32</f>
        <v/>
      </c>
      <c r="I33" s="129" t="str">
        <f>Rangs!J32</f>
        <v/>
      </c>
      <c r="J33" s="162" t="s">
        <v>87</v>
      </c>
      <c r="K33" s="163"/>
      <c r="L33" s="164" t="s">
        <v>88</v>
      </c>
      <c r="M33" s="165"/>
      <c r="N33" s="89"/>
      <c r="O33" s="83"/>
      <c r="P33" s="102"/>
    </row>
    <row r="34" spans="1:16" ht="15" x14ac:dyDescent="0.25">
      <c r="A34" s="127" t="str">
        <f>Rangs!B33</f>
        <v/>
      </c>
      <c r="B34" s="127" t="str">
        <f>Rangs!C33</f>
        <v/>
      </c>
      <c r="C34" s="127" t="str">
        <f>Rangs!D33</f>
        <v/>
      </c>
      <c r="D34" s="127" t="str">
        <f>Rangs!E33</f>
        <v/>
      </c>
      <c r="E34" s="127" t="str">
        <f>Rangs!F33</f>
        <v/>
      </c>
      <c r="F34" s="127" t="str">
        <f>Rangs!G33</f>
        <v/>
      </c>
      <c r="G34" s="127" t="str">
        <f>Rangs!H33</f>
        <v/>
      </c>
      <c r="H34" s="127" t="str">
        <f>Rangs!I33</f>
        <v/>
      </c>
      <c r="I34" s="129" t="str">
        <f>Rangs!J33</f>
        <v/>
      </c>
      <c r="J34" s="103" t="s">
        <v>89</v>
      </c>
      <c r="K34" s="79">
        <f>ABS(K5-K7)</f>
        <v>3.1285714285714281</v>
      </c>
      <c r="L34" s="53" t="s">
        <v>90</v>
      </c>
      <c r="M34" s="79">
        <f>M$32*SQRT(((K$3*(K$3+1))/12)*((1/K4)+(1/K6)))</f>
        <v>8.905516700804462</v>
      </c>
      <c r="N34" s="121"/>
      <c r="O34" s="78"/>
      <c r="P34" s="104"/>
    </row>
    <row r="35" spans="1:16" ht="15" x14ac:dyDescent="0.25">
      <c r="A35" s="127" t="str">
        <f>Rangs!B34</f>
        <v/>
      </c>
      <c r="B35" s="127" t="str">
        <f>Rangs!C34</f>
        <v/>
      </c>
      <c r="C35" s="127" t="str">
        <f>Rangs!D34</f>
        <v/>
      </c>
      <c r="D35" s="127" t="str">
        <f>Rangs!E34</f>
        <v/>
      </c>
      <c r="E35" s="127" t="str">
        <f>Rangs!F34</f>
        <v/>
      </c>
      <c r="F35" s="127" t="str">
        <f>Rangs!G34</f>
        <v/>
      </c>
      <c r="G35" s="127" t="str">
        <f>Rangs!H34</f>
        <v/>
      </c>
      <c r="H35" s="127" t="str">
        <f>Rangs!I34</f>
        <v/>
      </c>
      <c r="I35" s="129" t="str">
        <f>Rangs!J34</f>
        <v/>
      </c>
      <c r="J35" s="103" t="s">
        <v>92</v>
      </c>
      <c r="K35" s="79">
        <f>ABS(K5-K9)</f>
        <v>9.1785714285714288</v>
      </c>
      <c r="L35" s="53" t="s">
        <v>90</v>
      </c>
      <c r="M35" s="79">
        <f>M$32*SQRT(((K$3*(K$3+1))/12)*((1/K4)+(1/K8)))</f>
        <v>8.461542741722667</v>
      </c>
      <c r="N35" s="121"/>
      <c r="O35" s="78"/>
      <c r="P35" s="104"/>
    </row>
    <row r="36" spans="1:16" ht="15" x14ac:dyDescent="0.25">
      <c r="A36" s="127" t="str">
        <f>Rangs!B35</f>
        <v/>
      </c>
      <c r="B36" s="127" t="str">
        <f>Rangs!C35</f>
        <v/>
      </c>
      <c r="C36" s="127" t="str">
        <f>Rangs!D35</f>
        <v/>
      </c>
      <c r="D36" s="127" t="str">
        <f>Rangs!E35</f>
        <v/>
      </c>
      <c r="E36" s="127" t="str">
        <f>Rangs!F35</f>
        <v/>
      </c>
      <c r="F36" s="127" t="str">
        <f>Rangs!G35</f>
        <v/>
      </c>
      <c r="G36" s="127" t="str">
        <f>Rangs!H35</f>
        <v/>
      </c>
      <c r="H36" s="127" t="str">
        <f>Rangs!I35</f>
        <v/>
      </c>
      <c r="I36" s="129" t="str">
        <f>Rangs!J35</f>
        <v/>
      </c>
      <c r="J36" s="103" t="s">
        <v>102</v>
      </c>
      <c r="K36" s="79" t="e">
        <f>ABS(K5-K11)</f>
        <v>#DIV/0!</v>
      </c>
      <c r="L36" s="53" t="s">
        <v>90</v>
      </c>
      <c r="M36" s="79" t="e">
        <f>M$32*SQRT(((K$3*(K$3+1))/12)*((1/K4)+(1/K10)))</f>
        <v>#DIV/0!</v>
      </c>
      <c r="N36" s="121"/>
      <c r="O36" s="78"/>
      <c r="P36" s="104"/>
    </row>
    <row r="37" spans="1:16" ht="15" x14ac:dyDescent="0.25">
      <c r="A37" s="127" t="str">
        <f>Rangs!B36</f>
        <v/>
      </c>
      <c r="B37" s="127" t="str">
        <f>Rangs!C36</f>
        <v/>
      </c>
      <c r="C37" s="127" t="str">
        <f>Rangs!D36</f>
        <v/>
      </c>
      <c r="D37" s="127" t="str">
        <f>Rangs!E36</f>
        <v/>
      </c>
      <c r="E37" s="127" t="str">
        <f>Rangs!F36</f>
        <v/>
      </c>
      <c r="F37" s="127" t="str">
        <f>Rangs!G36</f>
        <v/>
      </c>
      <c r="G37" s="127" t="str">
        <f>Rangs!H36</f>
        <v/>
      </c>
      <c r="H37" s="127" t="str">
        <f>Rangs!I36</f>
        <v/>
      </c>
      <c r="I37" s="129" t="str">
        <f>Rangs!J36</f>
        <v/>
      </c>
      <c r="J37" s="103" t="s">
        <v>112</v>
      </c>
      <c r="K37" s="79" t="e">
        <f>ABS(K5-K13)</f>
        <v>#DIV/0!</v>
      </c>
      <c r="L37" s="53" t="s">
        <v>90</v>
      </c>
      <c r="M37" s="79" t="e">
        <f>M$32*SQRT(((K$3*(K$3+1))/12)*((1/K4)+(1/K12)))</f>
        <v>#DIV/0!</v>
      </c>
      <c r="N37" s="81" t="s">
        <v>91</v>
      </c>
      <c r="O37" s="78"/>
      <c r="P37" s="104"/>
    </row>
    <row r="38" spans="1:16" ht="15" x14ac:dyDescent="0.25">
      <c r="A38" s="127" t="str">
        <f>Rangs!B37</f>
        <v/>
      </c>
      <c r="B38" s="127" t="str">
        <f>Rangs!C37</f>
        <v/>
      </c>
      <c r="C38" s="127" t="str">
        <f>Rangs!D37</f>
        <v/>
      </c>
      <c r="D38" s="127" t="str">
        <f>Rangs!E37</f>
        <v/>
      </c>
      <c r="E38" s="127" t="str">
        <f>Rangs!F37</f>
        <v/>
      </c>
      <c r="F38" s="127" t="str">
        <f>Rangs!G37</f>
        <v/>
      </c>
      <c r="G38" s="127" t="str">
        <f>Rangs!H37</f>
        <v/>
      </c>
      <c r="H38" s="127" t="str">
        <f>Rangs!I37</f>
        <v/>
      </c>
      <c r="I38" s="129" t="str">
        <f>Rangs!J37</f>
        <v/>
      </c>
      <c r="J38" s="103" t="s">
        <v>120</v>
      </c>
      <c r="K38" s="79" t="e">
        <f>ABS(K5-K15)</f>
        <v>#DIV/0!</v>
      </c>
      <c r="L38" s="53" t="s">
        <v>90</v>
      </c>
      <c r="M38" s="79" t="e">
        <f>M$32*SQRT(((K$3*(K$3+1))/12)*((1/K4)+(1/K14)))</f>
        <v>#DIV/0!</v>
      </c>
      <c r="N38" s="81" t="s">
        <v>202</v>
      </c>
      <c r="O38" s="78"/>
      <c r="P38" s="104"/>
    </row>
    <row r="39" spans="1:16" ht="15" x14ac:dyDescent="0.25">
      <c r="A39" s="127" t="str">
        <f>Rangs!B38</f>
        <v/>
      </c>
      <c r="B39" s="127" t="str">
        <f>Rangs!C38</f>
        <v/>
      </c>
      <c r="C39" s="127" t="str">
        <f>Rangs!D38</f>
        <v/>
      </c>
      <c r="D39" s="127" t="str">
        <f>Rangs!E38</f>
        <v/>
      </c>
      <c r="E39" s="127" t="str">
        <f>Rangs!F38</f>
        <v/>
      </c>
      <c r="F39" s="127" t="str">
        <f>Rangs!G38</f>
        <v/>
      </c>
      <c r="G39" s="127" t="str">
        <f>Rangs!H38</f>
        <v/>
      </c>
      <c r="H39" s="127" t="str">
        <f>Rangs!I38</f>
        <v/>
      </c>
      <c r="I39" s="129" t="str">
        <f>Rangs!J38</f>
        <v/>
      </c>
      <c r="J39" s="103" t="s">
        <v>129</v>
      </c>
      <c r="K39" s="79" t="e">
        <f>ABS(K5-K17)</f>
        <v>#DIV/0!</v>
      </c>
      <c r="L39" s="53" t="s">
        <v>90</v>
      </c>
      <c r="M39" s="79" t="e">
        <f>M$32*SQRT(((K$3*(K$3+1))/12)*((1/K4)+(1/K16)))</f>
        <v>#DIV/0!</v>
      </c>
      <c r="N39" s="81" t="s">
        <v>103</v>
      </c>
      <c r="O39" s="78"/>
      <c r="P39" s="104"/>
    </row>
    <row r="40" spans="1:16" ht="15" x14ac:dyDescent="0.25">
      <c r="A40" s="127" t="str">
        <f>Rangs!B39</f>
        <v/>
      </c>
      <c r="B40" s="127" t="str">
        <f>Rangs!C39</f>
        <v/>
      </c>
      <c r="C40" s="127" t="str">
        <f>Rangs!D39</f>
        <v/>
      </c>
      <c r="D40" s="127" t="str">
        <f>Rangs!E39</f>
        <v/>
      </c>
      <c r="E40" s="127" t="str">
        <f>Rangs!F39</f>
        <v/>
      </c>
      <c r="F40" s="127" t="str">
        <f>Rangs!G39</f>
        <v/>
      </c>
      <c r="G40" s="127" t="str">
        <f>Rangs!H39</f>
        <v/>
      </c>
      <c r="H40" s="127" t="str">
        <f>Rangs!I39</f>
        <v/>
      </c>
      <c r="I40" s="129" t="str">
        <f>Rangs!J39</f>
        <v/>
      </c>
      <c r="J40" s="103" t="s">
        <v>146</v>
      </c>
      <c r="K40" s="79" t="e">
        <f>ABS(K5-K19)</f>
        <v>#DIV/0!</v>
      </c>
      <c r="L40" s="53" t="s">
        <v>90</v>
      </c>
      <c r="M40" s="79" t="e">
        <f>M$32*SQRT(((K$3*(K$3+1))/12)*((1/K4)+(1/K18)))</f>
        <v>#DIV/0!</v>
      </c>
      <c r="N40" s="81"/>
      <c r="O40" s="78"/>
      <c r="P40" s="104"/>
    </row>
    <row r="41" spans="1:16" ht="15" x14ac:dyDescent="0.25">
      <c r="A41" s="127" t="str">
        <f>Rangs!B40</f>
        <v/>
      </c>
      <c r="B41" s="127" t="str">
        <f>Rangs!C40</f>
        <v/>
      </c>
      <c r="C41" s="127" t="str">
        <f>Rangs!D40</f>
        <v/>
      </c>
      <c r="D41" s="127" t="str">
        <f>Rangs!E40</f>
        <v/>
      </c>
      <c r="E41" s="127" t="str">
        <f>Rangs!F40</f>
        <v/>
      </c>
      <c r="F41" s="127" t="str">
        <f>Rangs!G40</f>
        <v/>
      </c>
      <c r="G41" s="127" t="str">
        <f>Rangs!H40</f>
        <v/>
      </c>
      <c r="H41" s="127" t="str">
        <f>Rangs!I40</f>
        <v/>
      </c>
      <c r="I41" s="129" t="str">
        <f>Rangs!J40</f>
        <v/>
      </c>
      <c r="J41" s="103" t="s">
        <v>178</v>
      </c>
      <c r="K41" s="79" t="e">
        <f>ABS(K5-K21)</f>
        <v>#DIV/0!</v>
      </c>
      <c r="L41" s="53" t="s">
        <v>90</v>
      </c>
      <c r="M41" s="79" t="e">
        <f>M$32*SQRT(((K$3*(K$3+1))/12)*((1/K4)+(1/K20)))</f>
        <v>#DIV/0!</v>
      </c>
      <c r="N41" s="81"/>
      <c r="O41" s="78"/>
      <c r="P41" s="104"/>
    </row>
    <row r="42" spans="1:16" ht="15" x14ac:dyDescent="0.25">
      <c r="A42" s="127" t="str">
        <f>Rangs!B41</f>
        <v/>
      </c>
      <c r="B42" s="127" t="str">
        <f>Rangs!C41</f>
        <v/>
      </c>
      <c r="C42" s="127" t="str">
        <f>Rangs!D41</f>
        <v/>
      </c>
      <c r="D42" s="127" t="str">
        <f>Rangs!E41</f>
        <v/>
      </c>
      <c r="E42" s="127" t="str">
        <f>Rangs!F41</f>
        <v/>
      </c>
      <c r="F42" s="127" t="str">
        <f>Rangs!G41</f>
        <v/>
      </c>
      <c r="G42" s="127" t="str">
        <f>Rangs!H41</f>
        <v/>
      </c>
      <c r="H42" s="127" t="str">
        <f>Rangs!I41</f>
        <v/>
      </c>
      <c r="I42" s="129" t="str">
        <f>Rangs!J41</f>
        <v/>
      </c>
      <c r="J42" s="103" t="s">
        <v>93</v>
      </c>
      <c r="K42" s="79">
        <f>ABS(K7-K9)</f>
        <v>6.0500000000000007</v>
      </c>
      <c r="L42" s="53" t="s">
        <v>90</v>
      </c>
      <c r="M42" s="79">
        <f>M$32*SQRT(((K$3*(K$3+1))/12)*((1/K6)+(1/K8)))</f>
        <v>9.2095463254920471</v>
      </c>
      <c r="N42" s="81"/>
      <c r="O42" s="78"/>
      <c r="P42" s="104"/>
    </row>
    <row r="43" spans="1:16" ht="15" x14ac:dyDescent="0.25">
      <c r="A43" s="127" t="str">
        <f>Rangs!B42</f>
        <v/>
      </c>
      <c r="B43" s="127" t="str">
        <f>Rangs!C42</f>
        <v/>
      </c>
      <c r="C43" s="127" t="str">
        <f>Rangs!D42</f>
        <v/>
      </c>
      <c r="D43" s="127" t="str">
        <f>Rangs!E42</f>
        <v/>
      </c>
      <c r="E43" s="127" t="str">
        <f>Rangs!F42</f>
        <v/>
      </c>
      <c r="F43" s="127" t="str">
        <f>Rangs!G42</f>
        <v/>
      </c>
      <c r="G43" s="127" t="str">
        <f>Rangs!H42</f>
        <v/>
      </c>
      <c r="H43" s="127" t="str">
        <f>Rangs!I42</f>
        <v/>
      </c>
      <c r="I43" s="129" t="str">
        <f>Rangs!J42</f>
        <v/>
      </c>
      <c r="J43" s="103" t="s">
        <v>104</v>
      </c>
      <c r="K43" s="79" t="e">
        <f>ABS(K7-K11)</f>
        <v>#DIV/0!</v>
      </c>
      <c r="L43" s="53" t="s">
        <v>90</v>
      </c>
      <c r="M43" s="79" t="e">
        <f>M$32*SQRT(((K$3*(K$3+1))/12)*((1/K6)+(1/K10)))</f>
        <v>#DIV/0!</v>
      </c>
      <c r="N43" s="81"/>
      <c r="O43" s="78"/>
      <c r="P43" s="104"/>
    </row>
    <row r="44" spans="1:16" ht="15" x14ac:dyDescent="0.25">
      <c r="A44" s="127" t="str">
        <f>Rangs!B43</f>
        <v/>
      </c>
      <c r="B44" s="127" t="str">
        <f>Rangs!C43</f>
        <v/>
      </c>
      <c r="C44" s="127" t="str">
        <f>Rangs!D43</f>
        <v/>
      </c>
      <c r="D44" s="127" t="str">
        <f>Rangs!E43</f>
        <v/>
      </c>
      <c r="E44" s="127" t="str">
        <f>Rangs!F43</f>
        <v/>
      </c>
      <c r="F44" s="127" t="str">
        <f>Rangs!G43</f>
        <v/>
      </c>
      <c r="G44" s="127" t="str">
        <f>Rangs!H43</f>
        <v/>
      </c>
      <c r="H44" s="127" t="str">
        <f>Rangs!I43</f>
        <v/>
      </c>
      <c r="I44" s="129" t="str">
        <f>Rangs!J43</f>
        <v/>
      </c>
      <c r="J44" s="103" t="s">
        <v>113</v>
      </c>
      <c r="K44" s="79" t="e">
        <f>ABS(K7-K13)</f>
        <v>#DIV/0!</v>
      </c>
      <c r="L44" s="53" t="s">
        <v>90</v>
      </c>
      <c r="M44" s="79" t="e">
        <f>M$32*SQRT(((K$3*(K$3+1))/12)*((1/K6)+(1/K12)))</f>
        <v>#DIV/0!</v>
      </c>
      <c r="N44" s="81"/>
      <c r="O44" s="78"/>
      <c r="P44" s="104"/>
    </row>
    <row r="45" spans="1:16" ht="15" x14ac:dyDescent="0.25">
      <c r="A45" s="127" t="str">
        <f>Rangs!B44</f>
        <v/>
      </c>
      <c r="B45" s="127" t="str">
        <f>Rangs!C44</f>
        <v/>
      </c>
      <c r="C45" s="127" t="str">
        <f>Rangs!D44</f>
        <v/>
      </c>
      <c r="D45" s="127" t="str">
        <f>Rangs!E44</f>
        <v/>
      </c>
      <c r="E45" s="127" t="str">
        <f>Rangs!F44</f>
        <v/>
      </c>
      <c r="F45" s="127" t="str">
        <f>Rangs!G44</f>
        <v/>
      </c>
      <c r="G45" s="127" t="str">
        <f>Rangs!H44</f>
        <v/>
      </c>
      <c r="H45" s="127" t="str">
        <f>Rangs!I44</f>
        <v/>
      </c>
      <c r="I45" s="129" t="str">
        <f>Rangs!J44</f>
        <v/>
      </c>
      <c r="J45" s="103" t="s">
        <v>121</v>
      </c>
      <c r="K45" s="79" t="e">
        <f>ABS(K7-K15)</f>
        <v>#DIV/0!</v>
      </c>
      <c r="L45" s="53" t="s">
        <v>90</v>
      </c>
      <c r="M45" s="79" t="e">
        <f>M$32*SQRT(((K$3*(K$3+1))/12)*((1/K6)+(1/K14)))</f>
        <v>#DIV/0!</v>
      </c>
      <c r="N45" s="81"/>
      <c r="O45" s="78"/>
      <c r="P45" s="104"/>
    </row>
    <row r="46" spans="1:16" ht="15" x14ac:dyDescent="0.25">
      <c r="A46" s="127" t="str">
        <f>Rangs!B45</f>
        <v/>
      </c>
      <c r="B46" s="127" t="str">
        <f>Rangs!C45</f>
        <v/>
      </c>
      <c r="C46" s="127" t="str">
        <f>Rangs!D45</f>
        <v/>
      </c>
      <c r="D46" s="127" t="str">
        <f>Rangs!E45</f>
        <v/>
      </c>
      <c r="E46" s="127" t="str">
        <f>Rangs!F45</f>
        <v/>
      </c>
      <c r="F46" s="127" t="str">
        <f>Rangs!G45</f>
        <v/>
      </c>
      <c r="G46" s="127" t="str">
        <f>Rangs!H45</f>
        <v/>
      </c>
      <c r="H46" s="127" t="str">
        <f>Rangs!I45</f>
        <v/>
      </c>
      <c r="I46" s="129" t="str">
        <f>Rangs!J45</f>
        <v/>
      </c>
      <c r="J46" s="103" t="s">
        <v>130</v>
      </c>
      <c r="K46" s="79" t="e">
        <f>ABS(K7-K17)</f>
        <v>#DIV/0!</v>
      </c>
      <c r="L46" s="53" t="s">
        <v>90</v>
      </c>
      <c r="M46" s="79" t="e">
        <f>M$32*SQRT(((K$3*(K$3+1))/12)*((1/K6)+(1/K16)))</f>
        <v>#DIV/0!</v>
      </c>
      <c r="N46" s="81"/>
      <c r="O46" s="78"/>
      <c r="P46" s="104"/>
    </row>
    <row r="47" spans="1:16" ht="15" x14ac:dyDescent="0.25">
      <c r="A47" s="127" t="str">
        <f>Rangs!B46</f>
        <v/>
      </c>
      <c r="B47" s="127" t="str">
        <f>Rangs!C46</f>
        <v/>
      </c>
      <c r="C47" s="127" t="str">
        <f>Rangs!D46</f>
        <v/>
      </c>
      <c r="D47" s="127" t="str">
        <f>Rangs!E46</f>
        <v/>
      </c>
      <c r="E47" s="127" t="str">
        <f>Rangs!F46</f>
        <v/>
      </c>
      <c r="F47" s="127" t="str">
        <f>Rangs!G46</f>
        <v/>
      </c>
      <c r="G47" s="127" t="str">
        <f>Rangs!H46</f>
        <v/>
      </c>
      <c r="H47" s="127" t="str">
        <f>Rangs!I46</f>
        <v/>
      </c>
      <c r="I47" s="129" t="str">
        <f>Rangs!J46</f>
        <v/>
      </c>
      <c r="J47" s="103" t="s">
        <v>147</v>
      </c>
      <c r="K47" s="79" t="e">
        <f>ABS(K7-K19)</f>
        <v>#DIV/0!</v>
      </c>
      <c r="L47" s="53" t="s">
        <v>90</v>
      </c>
      <c r="M47" s="79" t="e">
        <f>M$32*SQRT(((K$3*(K$3+1))/12)*((1/K6)+(1/K18)))</f>
        <v>#DIV/0!</v>
      </c>
      <c r="N47" s="81"/>
      <c r="O47" s="78"/>
      <c r="P47" s="104"/>
    </row>
    <row r="48" spans="1:16" ht="15" x14ac:dyDescent="0.25">
      <c r="A48" s="127" t="str">
        <f>Rangs!B47</f>
        <v/>
      </c>
      <c r="B48" s="127" t="str">
        <f>Rangs!C47</f>
        <v/>
      </c>
      <c r="C48" s="127" t="str">
        <f>Rangs!D47</f>
        <v/>
      </c>
      <c r="D48" s="127" t="str">
        <f>Rangs!E47</f>
        <v/>
      </c>
      <c r="E48" s="127" t="str">
        <f>Rangs!F47</f>
        <v/>
      </c>
      <c r="F48" s="127" t="str">
        <f>Rangs!G47</f>
        <v/>
      </c>
      <c r="G48" s="127" t="str">
        <f>Rangs!H47</f>
        <v/>
      </c>
      <c r="H48" s="127" t="str">
        <f>Rangs!I47</f>
        <v/>
      </c>
      <c r="I48" s="129" t="str">
        <f>Rangs!J47</f>
        <v/>
      </c>
      <c r="J48" s="103" t="s">
        <v>179</v>
      </c>
      <c r="K48" s="79" t="e">
        <f>ABS(K7-K21)</f>
        <v>#DIV/0!</v>
      </c>
      <c r="L48" s="53" t="s">
        <v>90</v>
      </c>
      <c r="M48" s="79" t="e">
        <f>M$32*SQRT(((K$3*(K$3+1))/12)*((1/K6)+(1/K20)))</f>
        <v>#DIV/0!</v>
      </c>
      <c r="N48" s="81"/>
      <c r="O48" s="78"/>
      <c r="P48" s="104"/>
    </row>
    <row r="49" spans="1:16" ht="15" x14ac:dyDescent="0.25">
      <c r="A49" s="127" t="str">
        <f>Rangs!B48</f>
        <v/>
      </c>
      <c r="B49" s="127" t="str">
        <f>Rangs!C48</f>
        <v/>
      </c>
      <c r="C49" s="127" t="str">
        <f>Rangs!D48</f>
        <v/>
      </c>
      <c r="D49" s="127" t="str">
        <f>Rangs!E48</f>
        <v/>
      </c>
      <c r="E49" s="127" t="str">
        <f>Rangs!F48</f>
        <v/>
      </c>
      <c r="F49" s="127" t="str">
        <f>Rangs!G48</f>
        <v/>
      </c>
      <c r="G49" s="127" t="str">
        <f>Rangs!H48</f>
        <v/>
      </c>
      <c r="H49" s="127" t="str">
        <f>Rangs!I48</f>
        <v/>
      </c>
      <c r="I49" s="129" t="str">
        <f>Rangs!J48</f>
        <v/>
      </c>
      <c r="J49" s="103" t="s">
        <v>105</v>
      </c>
      <c r="K49" s="79" t="e">
        <f>ABS(K9-K11)</f>
        <v>#DIV/0!</v>
      </c>
      <c r="L49" s="53" t="s">
        <v>90</v>
      </c>
      <c r="M49" s="79" t="e">
        <f>M$32*SQRT(((K$3*(K$3+1))/12)*((1/K8)+(1/K10)))</f>
        <v>#DIV/0!</v>
      </c>
      <c r="N49" s="81"/>
      <c r="O49" s="78"/>
      <c r="P49" s="104"/>
    </row>
    <row r="50" spans="1:16" ht="15" x14ac:dyDescent="0.25">
      <c r="A50" s="127" t="str">
        <f>Rangs!B49</f>
        <v/>
      </c>
      <c r="B50" s="127" t="str">
        <f>Rangs!C49</f>
        <v/>
      </c>
      <c r="C50" s="127" t="str">
        <f>Rangs!D49</f>
        <v/>
      </c>
      <c r="D50" s="127" t="str">
        <f>Rangs!E49</f>
        <v/>
      </c>
      <c r="E50" s="127" t="str">
        <f>Rangs!F49</f>
        <v/>
      </c>
      <c r="F50" s="127" t="str">
        <f>Rangs!G49</f>
        <v/>
      </c>
      <c r="G50" s="127" t="str">
        <f>Rangs!H49</f>
        <v/>
      </c>
      <c r="H50" s="127" t="str">
        <f>Rangs!I49</f>
        <v/>
      </c>
      <c r="I50" s="129" t="str">
        <f>Rangs!J49</f>
        <v/>
      </c>
      <c r="J50" s="103" t="s">
        <v>114</v>
      </c>
      <c r="K50" s="79" t="e">
        <f>ABS(K9-K13)</f>
        <v>#DIV/0!</v>
      </c>
      <c r="L50" s="53" t="s">
        <v>90</v>
      </c>
      <c r="M50" s="79" t="e">
        <f>M$32*SQRT(((K$3*(K$3+1))/12)*((1/K8)+(1/K12)))</f>
        <v>#DIV/0!</v>
      </c>
      <c r="N50" s="81"/>
      <c r="O50" s="78"/>
      <c r="P50" s="104"/>
    </row>
    <row r="51" spans="1:16" ht="15" x14ac:dyDescent="0.25">
      <c r="A51" s="127" t="str">
        <f>Rangs!B50</f>
        <v/>
      </c>
      <c r="B51" s="127" t="str">
        <f>Rangs!C50</f>
        <v/>
      </c>
      <c r="C51" s="127" t="str">
        <f>Rangs!D50</f>
        <v/>
      </c>
      <c r="D51" s="127" t="str">
        <f>Rangs!E50</f>
        <v/>
      </c>
      <c r="E51" s="127" t="str">
        <f>Rangs!F50</f>
        <v/>
      </c>
      <c r="F51" s="127" t="str">
        <f>Rangs!G50</f>
        <v/>
      </c>
      <c r="G51" s="127" t="str">
        <f>Rangs!H50</f>
        <v/>
      </c>
      <c r="H51" s="127" t="str">
        <f>Rangs!I50</f>
        <v/>
      </c>
      <c r="I51" s="129" t="str">
        <f>Rangs!J50</f>
        <v/>
      </c>
      <c r="J51" s="103" t="s">
        <v>122</v>
      </c>
      <c r="K51" s="79" t="e">
        <f>ABS(K9-K15)</f>
        <v>#DIV/0!</v>
      </c>
      <c r="L51" s="53" t="s">
        <v>90</v>
      </c>
      <c r="M51" s="79" t="e">
        <f>M$32*SQRT(((K$3*(K$3+1))/12)*((1/K8)+(1/K14)))</f>
        <v>#DIV/0!</v>
      </c>
      <c r="N51" s="81"/>
      <c r="O51" s="78"/>
      <c r="P51" s="104"/>
    </row>
    <row r="52" spans="1:16" ht="15" x14ac:dyDescent="0.25">
      <c r="A52" s="127" t="str">
        <f>Rangs!B51</f>
        <v/>
      </c>
      <c r="B52" s="127" t="str">
        <f>Rangs!C51</f>
        <v/>
      </c>
      <c r="C52" s="127" t="str">
        <f>Rangs!D51</f>
        <v/>
      </c>
      <c r="D52" s="127" t="str">
        <f>Rangs!E51</f>
        <v/>
      </c>
      <c r="E52" s="127" t="str">
        <f>Rangs!F51</f>
        <v/>
      </c>
      <c r="F52" s="127" t="str">
        <f>Rangs!G51</f>
        <v/>
      </c>
      <c r="G52" s="127" t="str">
        <f>Rangs!H51</f>
        <v/>
      </c>
      <c r="H52" s="127" t="str">
        <f>Rangs!I51</f>
        <v/>
      </c>
      <c r="I52" s="129" t="str">
        <f>Rangs!J51</f>
        <v/>
      </c>
      <c r="J52" s="103" t="s">
        <v>131</v>
      </c>
      <c r="K52" s="79" t="e">
        <f>ABS(K9-K17)</f>
        <v>#DIV/0!</v>
      </c>
      <c r="L52" s="53" t="s">
        <v>90</v>
      </c>
      <c r="M52" s="79" t="e">
        <f>M$32*SQRT(((K$3*(K$3+1))/12)*((1/K8)+(1/K16)))</f>
        <v>#DIV/0!</v>
      </c>
      <c r="N52" s="81"/>
      <c r="O52" s="78"/>
      <c r="P52" s="104"/>
    </row>
    <row r="53" spans="1:16" ht="15" x14ac:dyDescent="0.25">
      <c r="A53" s="127" t="str">
        <f>Rangs!B52</f>
        <v/>
      </c>
      <c r="B53" s="127" t="str">
        <f>Rangs!C52</f>
        <v/>
      </c>
      <c r="C53" s="127" t="str">
        <f>Rangs!D52</f>
        <v/>
      </c>
      <c r="D53" s="127" t="str">
        <f>Rangs!E52</f>
        <v/>
      </c>
      <c r="E53" s="127" t="str">
        <f>Rangs!F52</f>
        <v/>
      </c>
      <c r="F53" s="127" t="str">
        <f>Rangs!G52</f>
        <v/>
      </c>
      <c r="G53" s="127" t="str">
        <f>Rangs!H52</f>
        <v/>
      </c>
      <c r="H53" s="127" t="str">
        <f>Rangs!I52</f>
        <v/>
      </c>
      <c r="I53" s="129" t="str">
        <f>Rangs!J52</f>
        <v/>
      </c>
      <c r="J53" s="103" t="s">
        <v>148</v>
      </c>
      <c r="K53" s="79" t="e">
        <f>ABS(K9-K19)</f>
        <v>#DIV/0!</v>
      </c>
      <c r="L53" s="53" t="s">
        <v>90</v>
      </c>
      <c r="M53" s="79" t="e">
        <f>M$32*SQRT(((K$3*(K$3+1))/12)*((1/K8)+(1/K18)))</f>
        <v>#DIV/0!</v>
      </c>
      <c r="N53" s="81"/>
      <c r="O53" s="78"/>
      <c r="P53" s="104"/>
    </row>
    <row r="54" spans="1:16" ht="15" x14ac:dyDescent="0.25">
      <c r="A54" s="127" t="str">
        <f>Rangs!B53</f>
        <v/>
      </c>
      <c r="B54" s="127" t="str">
        <f>Rangs!C53</f>
        <v/>
      </c>
      <c r="C54" s="127" t="str">
        <f>Rangs!D53</f>
        <v/>
      </c>
      <c r="D54" s="127" t="str">
        <f>Rangs!E53</f>
        <v/>
      </c>
      <c r="E54" s="127" t="str">
        <f>Rangs!F53</f>
        <v/>
      </c>
      <c r="F54" s="127" t="str">
        <f>Rangs!G53</f>
        <v/>
      </c>
      <c r="G54" s="127" t="str">
        <f>Rangs!H53</f>
        <v/>
      </c>
      <c r="H54" s="127" t="str">
        <f>Rangs!I53</f>
        <v/>
      </c>
      <c r="I54" s="129" t="str">
        <f>Rangs!J53</f>
        <v/>
      </c>
      <c r="J54" s="103" t="s">
        <v>180</v>
      </c>
      <c r="K54" s="79" t="e">
        <f>ABS(K9-K21)</f>
        <v>#DIV/0!</v>
      </c>
      <c r="L54" s="53" t="s">
        <v>90</v>
      </c>
      <c r="M54" s="79" t="e">
        <f>M$32*SQRT(((K$3*(K$3+1))/12)*((1/K8)+(1/K20)))</f>
        <v>#DIV/0!</v>
      </c>
      <c r="N54" s="81"/>
      <c r="O54" s="78"/>
      <c r="P54" s="104"/>
    </row>
    <row r="55" spans="1:16" ht="15" x14ac:dyDescent="0.25">
      <c r="A55" s="127" t="str">
        <f>Rangs!B54</f>
        <v/>
      </c>
      <c r="B55" s="127" t="str">
        <f>Rangs!C54</f>
        <v/>
      </c>
      <c r="C55" s="127" t="str">
        <f>Rangs!D54</f>
        <v/>
      </c>
      <c r="D55" s="127" t="str">
        <f>Rangs!E54</f>
        <v/>
      </c>
      <c r="E55" s="127" t="str">
        <f>Rangs!F54</f>
        <v/>
      </c>
      <c r="F55" s="127" t="str">
        <f>Rangs!G54</f>
        <v/>
      </c>
      <c r="G55" s="127" t="str">
        <f>Rangs!H54</f>
        <v/>
      </c>
      <c r="H55" s="127" t="str">
        <f>Rangs!I54</f>
        <v/>
      </c>
      <c r="I55" s="129" t="str">
        <f>Rangs!J54</f>
        <v/>
      </c>
      <c r="J55" s="103" t="s">
        <v>115</v>
      </c>
      <c r="K55" s="79" t="e">
        <f>ABS(K11-K13)</f>
        <v>#DIV/0!</v>
      </c>
      <c r="L55" s="53" t="s">
        <v>90</v>
      </c>
      <c r="M55" s="79" t="e">
        <f>M$32*SQRT(((K$3*(K$3+1))/12)*((1/K10)+(1/K12)))</f>
        <v>#DIV/0!</v>
      </c>
      <c r="N55" s="81"/>
      <c r="O55" s="78"/>
      <c r="P55" s="104"/>
    </row>
    <row r="56" spans="1:16" ht="15" x14ac:dyDescent="0.25">
      <c r="A56" s="34"/>
      <c r="B56" s="34"/>
      <c r="C56" s="34"/>
      <c r="D56" s="34"/>
      <c r="E56" s="34"/>
      <c r="F56" s="34"/>
      <c r="G56" s="34"/>
      <c r="H56" s="34"/>
      <c r="I56" s="34"/>
      <c r="J56" s="103" t="s">
        <v>123</v>
      </c>
      <c r="K56" s="79" t="e">
        <f>ABS(K11-K15)</f>
        <v>#DIV/0!</v>
      </c>
      <c r="L56" s="53" t="s">
        <v>90</v>
      </c>
      <c r="M56" s="79" t="e">
        <f>M$32*SQRT(((K$3*(K$3+1))/12)*((1/K10)+(1/K14)))</f>
        <v>#DIV/0!</v>
      </c>
      <c r="N56" s="81"/>
      <c r="O56" s="78"/>
      <c r="P56" s="104"/>
    </row>
    <row r="57" spans="1:16" ht="1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103" t="s">
        <v>132</v>
      </c>
      <c r="K57" s="79" t="e">
        <f>ABS(K11-K17)</f>
        <v>#DIV/0!</v>
      </c>
      <c r="L57" s="53" t="s">
        <v>90</v>
      </c>
      <c r="M57" s="79" t="e">
        <f>M$32*SQRT(((K$3*(K$3+1))/12)*((1/K10)+(1/K16)))</f>
        <v>#DIV/0!</v>
      </c>
      <c r="N57" s="81"/>
      <c r="O57" s="78"/>
      <c r="P57" s="104"/>
    </row>
    <row r="58" spans="1:16" ht="1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103" t="s">
        <v>149</v>
      </c>
      <c r="K58" s="79" t="e">
        <f>ABS(K11-K19)</f>
        <v>#DIV/0!</v>
      </c>
      <c r="L58" s="53" t="s">
        <v>90</v>
      </c>
      <c r="M58" s="79" t="e">
        <f>M$32*SQRT(((K$3*(K$3+1))/12)*((1/K10)+(1/K18)))</f>
        <v>#DIV/0!</v>
      </c>
      <c r="N58" s="81"/>
      <c r="O58" s="78"/>
      <c r="P58" s="104"/>
    </row>
    <row r="59" spans="1:16" ht="15" x14ac:dyDescent="0.25">
      <c r="A59" s="34"/>
      <c r="B59" s="34"/>
      <c r="C59" s="34"/>
      <c r="D59" s="34"/>
      <c r="E59" s="34"/>
      <c r="F59" s="34"/>
      <c r="G59" s="34"/>
      <c r="H59" s="34"/>
      <c r="I59" s="34"/>
      <c r="J59" s="103" t="s">
        <v>181</v>
      </c>
      <c r="K59" s="79" t="e">
        <f>ABS(K11-K21)</f>
        <v>#DIV/0!</v>
      </c>
      <c r="L59" s="53" t="s">
        <v>90</v>
      </c>
      <c r="M59" s="79" t="e">
        <f>M$32*SQRT(((K$3*(K$3+1))/12)*((1/K10)+(1/K20)))</f>
        <v>#DIV/0!</v>
      </c>
      <c r="N59" s="81"/>
      <c r="O59" s="78"/>
      <c r="P59" s="104"/>
    </row>
    <row r="60" spans="1:16" ht="15" x14ac:dyDescent="0.25">
      <c r="A60" s="34"/>
      <c r="B60" s="34"/>
      <c r="C60" s="34"/>
      <c r="D60" s="34"/>
      <c r="E60" s="34"/>
      <c r="F60" s="34"/>
      <c r="G60" s="34"/>
      <c r="H60" s="34"/>
      <c r="I60" s="34"/>
      <c r="J60" s="103" t="s">
        <v>124</v>
      </c>
      <c r="K60" s="79" t="e">
        <f>ABS(K13-K15)</f>
        <v>#DIV/0!</v>
      </c>
      <c r="L60" s="53" t="s">
        <v>90</v>
      </c>
      <c r="M60" s="79" t="e">
        <f>M$32*SQRT(((K$3*(K$3+1))/12)*((1/K12)+(1/K14)))</f>
        <v>#DIV/0!</v>
      </c>
      <c r="N60" s="81"/>
      <c r="O60" s="78"/>
      <c r="P60" s="104"/>
    </row>
    <row r="61" spans="1:16" ht="15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103" t="s">
        <v>133</v>
      </c>
      <c r="K61" s="79" t="e">
        <f>ABS(K13-K17)</f>
        <v>#DIV/0!</v>
      </c>
      <c r="L61" s="53" t="s">
        <v>90</v>
      </c>
      <c r="M61" s="79" t="e">
        <f>M$32*SQRT(((K$3*(K$3+1))/12)*((1/K12)+(1/K16)))</f>
        <v>#DIV/0!</v>
      </c>
      <c r="N61" s="81"/>
      <c r="O61" s="78"/>
      <c r="P61" s="104"/>
    </row>
    <row r="62" spans="1:16" ht="15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103" t="s">
        <v>150</v>
      </c>
      <c r="K62" s="79" t="e">
        <f>ABS(K13-K19)</f>
        <v>#DIV/0!</v>
      </c>
      <c r="L62" s="53" t="s">
        <v>90</v>
      </c>
      <c r="M62" s="79" t="e">
        <f>M$32*SQRT(((K$3*(K$3+1))/12)*((1/K12)+(1/K18)))</f>
        <v>#DIV/0!</v>
      </c>
      <c r="N62" s="81"/>
      <c r="O62" s="78"/>
      <c r="P62" s="104"/>
    </row>
    <row r="63" spans="1:16" ht="15" x14ac:dyDescent="0.25">
      <c r="A63" s="34"/>
      <c r="B63" s="34"/>
      <c r="C63" s="34"/>
      <c r="D63" s="34"/>
      <c r="E63" s="34"/>
      <c r="F63" s="34"/>
      <c r="G63" s="34"/>
      <c r="H63" s="34"/>
      <c r="I63" s="34"/>
      <c r="J63" s="103" t="s">
        <v>182</v>
      </c>
      <c r="K63" s="79" t="e">
        <f>ABS(K13-K21)</f>
        <v>#DIV/0!</v>
      </c>
      <c r="L63" s="53" t="s">
        <v>90</v>
      </c>
      <c r="M63" s="79" t="e">
        <f>M$32*SQRT(((K$3*(K$3+1))/12)*((1/K12)+(1/K20)))</f>
        <v>#DIV/0!</v>
      </c>
      <c r="N63" s="81"/>
      <c r="O63" s="78"/>
      <c r="P63" s="104"/>
    </row>
    <row r="64" spans="1:16" ht="15" x14ac:dyDescent="0.25">
      <c r="A64" s="34"/>
      <c r="B64" s="34"/>
      <c r="C64" s="34"/>
      <c r="D64" s="34"/>
      <c r="E64" s="34"/>
      <c r="F64" s="34"/>
      <c r="G64" s="34"/>
      <c r="H64" s="34"/>
      <c r="I64" s="34"/>
      <c r="J64" s="103" t="s">
        <v>134</v>
      </c>
      <c r="K64" s="79" t="e">
        <f>ABS(K15-K17)</f>
        <v>#DIV/0!</v>
      </c>
      <c r="L64" s="53" t="s">
        <v>90</v>
      </c>
      <c r="M64" s="79" t="e">
        <f>M$32*SQRT(((K$3*(K$3+1))/12)*((1/K14)+(1/K16)))</f>
        <v>#DIV/0!</v>
      </c>
      <c r="N64" s="81"/>
      <c r="O64" s="78"/>
      <c r="P64" s="104"/>
    </row>
    <row r="65" spans="1:16" ht="15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103" t="s">
        <v>151</v>
      </c>
      <c r="K65" s="79" t="e">
        <f>ABS(K15-K19)</f>
        <v>#DIV/0!</v>
      </c>
      <c r="L65" s="53" t="s">
        <v>90</v>
      </c>
      <c r="M65" s="79" t="e">
        <f>M$32*SQRT(((K$3*(K$3+1))/12)*((1/K14)+(1/K18)))</f>
        <v>#DIV/0!</v>
      </c>
      <c r="N65" s="81"/>
      <c r="O65" s="78"/>
      <c r="P65" s="104"/>
    </row>
    <row r="66" spans="1:16" ht="15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103" t="s">
        <v>183</v>
      </c>
      <c r="K66" s="79" t="e">
        <f>ABS(K15-K21)</f>
        <v>#DIV/0!</v>
      </c>
      <c r="L66" s="53" t="s">
        <v>90</v>
      </c>
      <c r="M66" s="79" t="e">
        <f>M$32*SQRT(((K$3*(K$3+1))/12)*((1/K14)+(1/K20)))</f>
        <v>#DIV/0!</v>
      </c>
      <c r="N66" s="81"/>
      <c r="O66" s="78"/>
      <c r="P66" s="104"/>
    </row>
    <row r="67" spans="1:16" ht="15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103" t="s">
        <v>152</v>
      </c>
      <c r="K67" s="79" t="e">
        <f>ABS(K17-K19)</f>
        <v>#DIV/0!</v>
      </c>
      <c r="L67" s="53" t="s">
        <v>90</v>
      </c>
      <c r="M67" s="79" t="e">
        <f>M$32*SQRT(((K$3*(K$3+1))/12)*((1/K16)+(1/K18)))</f>
        <v>#DIV/0!</v>
      </c>
      <c r="N67" s="121"/>
      <c r="O67" s="78"/>
      <c r="P67" s="104"/>
    </row>
    <row r="68" spans="1:16" ht="15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103" t="s">
        <v>184</v>
      </c>
      <c r="K68" s="79" t="e">
        <f>ABS(K17-K21)</f>
        <v>#DIV/0!</v>
      </c>
      <c r="L68" s="53" t="s">
        <v>90</v>
      </c>
      <c r="M68" s="79" t="e">
        <f>M$32*SQRT(((K$3*(K$3+1))/12)*((1/K16)+(1/K20)))</f>
        <v>#DIV/0!</v>
      </c>
      <c r="N68" s="121"/>
      <c r="O68" s="78"/>
      <c r="P68" s="104"/>
    </row>
    <row r="69" spans="1:16" ht="15.75" thickBot="1" x14ac:dyDescent="0.3">
      <c r="A69" s="34"/>
      <c r="B69" s="34"/>
      <c r="C69" s="34"/>
      <c r="D69" s="34"/>
      <c r="E69" s="34"/>
      <c r="F69" s="34"/>
      <c r="G69" s="34"/>
      <c r="H69" s="34"/>
      <c r="I69" s="34"/>
      <c r="J69" s="105" t="s">
        <v>185</v>
      </c>
      <c r="K69" s="106" t="e">
        <f>ABS(K19-K21)</f>
        <v>#DIV/0!</v>
      </c>
      <c r="L69" s="107" t="s">
        <v>90</v>
      </c>
      <c r="M69" s="106" t="e">
        <f>M$32*SQRT(((K$3*(K$3+1))/12)*((1/K18)+(1/K20)))</f>
        <v>#DIV/0!</v>
      </c>
      <c r="N69" s="109"/>
      <c r="O69" s="110"/>
      <c r="P69" s="111"/>
    </row>
    <row r="70" spans="1:16" ht="13.5" thickBot="1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117"/>
      <c r="K70" s="92"/>
      <c r="L70" s="92"/>
      <c r="M70" s="92"/>
      <c r="N70" s="92"/>
      <c r="O70" s="92"/>
      <c r="P70" s="92"/>
    </row>
    <row r="71" spans="1:16" ht="45.75" customHeight="1" x14ac:dyDescent="0.2">
      <c r="A71" s="34"/>
      <c r="B71" s="34"/>
      <c r="C71" s="34"/>
      <c r="D71" s="34"/>
      <c r="E71" s="34"/>
      <c r="F71" s="34"/>
      <c r="G71" s="34"/>
      <c r="H71" s="34"/>
      <c r="I71" s="34"/>
      <c r="J71" s="168" t="s">
        <v>299</v>
      </c>
      <c r="K71" s="169"/>
      <c r="L71" s="169"/>
      <c r="M71" s="169"/>
      <c r="N71" s="169"/>
      <c r="O71" s="169"/>
      <c r="P71" s="170"/>
    </row>
    <row r="72" spans="1:16" x14ac:dyDescent="0.2">
      <c r="A72" s="34"/>
      <c r="B72" s="34"/>
      <c r="C72" s="34"/>
      <c r="D72" s="34"/>
      <c r="E72" s="34"/>
      <c r="F72" s="34"/>
      <c r="G72" s="34"/>
      <c r="H72" s="34"/>
      <c r="I72" s="34"/>
      <c r="J72" s="91"/>
      <c r="K72" s="92"/>
      <c r="L72" s="92"/>
      <c r="M72" s="92"/>
      <c r="N72" s="92"/>
      <c r="O72" s="92"/>
      <c r="P72" s="93"/>
    </row>
    <row r="73" spans="1:16" x14ac:dyDescent="0.2">
      <c r="A73" s="34"/>
      <c r="B73" s="34"/>
      <c r="C73" s="34"/>
      <c r="D73" s="34"/>
      <c r="E73" s="34"/>
      <c r="F73" s="34"/>
      <c r="G73" s="34"/>
      <c r="H73" s="34"/>
      <c r="I73" s="34"/>
      <c r="J73" s="91"/>
      <c r="K73" s="160" t="s">
        <v>65</v>
      </c>
      <c r="L73" s="160"/>
      <c r="M73" s="160"/>
      <c r="N73" s="160"/>
      <c r="O73" s="160"/>
      <c r="P73" s="161"/>
    </row>
    <row r="74" spans="1:16" x14ac:dyDescent="0.2">
      <c r="A74" s="34"/>
      <c r="B74" s="34"/>
      <c r="C74" s="34"/>
      <c r="D74" s="34"/>
      <c r="E74" s="34"/>
      <c r="F74" s="34"/>
      <c r="G74" s="34"/>
      <c r="H74" s="34"/>
      <c r="I74" s="34"/>
      <c r="J74" s="94" t="s">
        <v>66</v>
      </c>
      <c r="K74" s="73">
        <v>0.3</v>
      </c>
      <c r="L74" s="73">
        <v>0.25</v>
      </c>
      <c r="M74" s="73">
        <v>0.2</v>
      </c>
      <c r="N74" s="73">
        <v>0.15</v>
      </c>
      <c r="O74" s="73">
        <v>0.1</v>
      </c>
      <c r="P74" s="95">
        <v>0.05</v>
      </c>
    </row>
    <row r="75" spans="1:16" x14ac:dyDescent="0.2">
      <c r="A75" s="34"/>
      <c r="B75" s="34"/>
      <c r="C75" s="34"/>
      <c r="D75" s="34"/>
      <c r="E75" s="34"/>
      <c r="F75" s="34"/>
      <c r="G75" s="34"/>
      <c r="H75" s="34"/>
      <c r="I75" s="34"/>
      <c r="J75" s="94" t="s">
        <v>68</v>
      </c>
      <c r="K75" s="73">
        <v>0.15</v>
      </c>
      <c r="L75" s="73">
        <v>0.125</v>
      </c>
      <c r="M75" s="73">
        <v>0.1</v>
      </c>
      <c r="N75" s="73">
        <v>7.4999999999999997E-2</v>
      </c>
      <c r="O75" s="73">
        <v>0.05</v>
      </c>
      <c r="P75" s="95">
        <v>2.5000000000000001E-2</v>
      </c>
    </row>
    <row r="76" spans="1:16" ht="15" thickBo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112" t="s">
        <v>95</v>
      </c>
      <c r="K76" s="74">
        <v>3</v>
      </c>
      <c r="L76" s="75">
        <v>4</v>
      </c>
      <c r="M76" s="75">
        <v>5</v>
      </c>
      <c r="N76" s="75">
        <v>6</v>
      </c>
      <c r="O76" s="75">
        <v>7</v>
      </c>
      <c r="P76" s="97">
        <v>8</v>
      </c>
    </row>
    <row r="77" spans="1:16" ht="15" thickBo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98" t="s">
        <v>85</v>
      </c>
      <c r="K77" s="88">
        <v>7</v>
      </c>
      <c r="L77" s="92"/>
      <c r="M77" s="92"/>
      <c r="N77" s="92"/>
      <c r="O77" s="92"/>
      <c r="P77" s="93"/>
    </row>
    <row r="78" spans="1:16" x14ac:dyDescent="0.2">
      <c r="A78" s="34"/>
      <c r="B78" s="34"/>
      <c r="C78" s="34"/>
      <c r="D78" s="34"/>
      <c r="E78" s="34"/>
      <c r="F78" s="34"/>
      <c r="G78" s="34"/>
      <c r="H78" s="34"/>
      <c r="I78" s="34"/>
      <c r="J78" s="91"/>
      <c r="K78" s="92"/>
      <c r="L78" s="113" t="s">
        <v>96</v>
      </c>
      <c r="M78" s="114">
        <f>VLOOKUP(8,__TZ2,K77,FALSE)</f>
        <v>2.4980000000000002</v>
      </c>
      <c r="N78" s="92"/>
      <c r="O78" s="92"/>
      <c r="P78" s="93"/>
    </row>
    <row r="79" spans="1:16" ht="15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162" t="s">
        <v>87</v>
      </c>
      <c r="K79" s="163"/>
      <c r="L79" s="164" t="s">
        <v>88</v>
      </c>
      <c r="M79" s="165"/>
      <c r="N79" s="89"/>
      <c r="O79" s="83"/>
      <c r="P79" s="102"/>
    </row>
    <row r="80" spans="1:16" ht="15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103" t="s">
        <v>97</v>
      </c>
      <c r="K80" s="79">
        <f>ABS(K5-K7)</f>
        <v>3.1285714285714281</v>
      </c>
      <c r="L80" s="53" t="s">
        <v>90</v>
      </c>
      <c r="M80" s="79">
        <f>$M$78*SQRT((($K$3*($K$3+1))/12)*((1/$K$4)+(1/$K$6)))</f>
        <v>7.8085692269088955</v>
      </c>
      <c r="N80" s="81" t="s">
        <v>91</v>
      </c>
      <c r="O80" s="78"/>
      <c r="P80" s="104"/>
    </row>
    <row r="81" spans="1:16" ht="15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103" t="s">
        <v>98</v>
      </c>
      <c r="K81" s="79">
        <f>ABS(K5-K9)</f>
        <v>9.1785714285714288</v>
      </c>
      <c r="L81" s="53" t="s">
        <v>90</v>
      </c>
      <c r="M81" s="79">
        <f>$M$78*SQRT((($K$3*($K$3+1))/12)*((1/$K$4)+(1/$K$8)))</f>
        <v>7.4192822814224142</v>
      </c>
      <c r="N81" s="81" t="s">
        <v>202</v>
      </c>
      <c r="O81" s="78"/>
      <c r="P81" s="104"/>
    </row>
    <row r="82" spans="1:16" ht="15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103" t="s">
        <v>106</v>
      </c>
      <c r="K82" s="79" t="e">
        <f>ABS(K5-K11)</f>
        <v>#DIV/0!</v>
      </c>
      <c r="L82" s="53" t="s">
        <v>90</v>
      </c>
      <c r="M82" s="79" t="e">
        <f>$M$78*SQRT((($K$3*($K$3+1))/12)*((1/$K$4)+(1/$K$10)))</f>
        <v>#DIV/0!</v>
      </c>
      <c r="N82" s="81" t="s">
        <v>103</v>
      </c>
      <c r="O82" s="78"/>
      <c r="P82" s="104"/>
    </row>
    <row r="83" spans="1:16" ht="15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103" t="s">
        <v>116</v>
      </c>
      <c r="K83" s="79" t="e">
        <f>ABS(K5-K13)</f>
        <v>#DIV/0!</v>
      </c>
      <c r="L83" s="53" t="s">
        <v>90</v>
      </c>
      <c r="M83" s="79" t="e">
        <f>$M$78*SQRT((($K$3*($K$3+1))/12)*((1/$K$4)+(1/$K$12)))</f>
        <v>#DIV/0!</v>
      </c>
      <c r="N83" s="81"/>
      <c r="O83" s="78"/>
      <c r="P83" s="104"/>
    </row>
    <row r="84" spans="1:16" ht="15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103" t="s">
        <v>125</v>
      </c>
      <c r="K84" s="79" t="e">
        <f>ABS(K5-K15)</f>
        <v>#DIV/0!</v>
      </c>
      <c r="L84" s="53" t="s">
        <v>90</v>
      </c>
      <c r="M84" s="79" t="e">
        <f>$M$78*SQRT((($K$3*($K$3+1))/12)*((1/$K$4)+(1/$K$14)))</f>
        <v>#DIV/0!</v>
      </c>
      <c r="N84" s="81"/>
      <c r="O84" s="78"/>
      <c r="P84" s="104"/>
    </row>
    <row r="85" spans="1:16" ht="15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103" t="s">
        <v>135</v>
      </c>
      <c r="K85" s="79" t="e">
        <f>ABS(K5-K17)</f>
        <v>#DIV/0!</v>
      </c>
      <c r="L85" s="53" t="s">
        <v>90</v>
      </c>
      <c r="M85" s="79" t="e">
        <f>$M$78*SQRT((($K$3*($K$3+1))/12)*((1/$K$4)+(1/$K$16)))</f>
        <v>#DIV/0!</v>
      </c>
      <c r="N85" s="81"/>
      <c r="O85" s="78"/>
      <c r="P85" s="104"/>
    </row>
    <row r="86" spans="1:16" ht="15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103" t="s">
        <v>153</v>
      </c>
      <c r="K86" s="79" t="e">
        <f>ABS(K5-K19)</f>
        <v>#DIV/0!</v>
      </c>
      <c r="L86" s="53" t="s">
        <v>90</v>
      </c>
      <c r="M86" s="79" t="e">
        <f>$M$78*SQRT((($K$3*($K$3+1))/12)*((1/$K$4)+(1/$K$18)))</f>
        <v>#DIV/0!</v>
      </c>
      <c r="N86" s="121"/>
      <c r="O86" s="78"/>
      <c r="P86" s="104"/>
    </row>
    <row r="87" spans="1:16" ht="15.75" thickBot="1" x14ac:dyDescent="0.3">
      <c r="A87" s="34"/>
      <c r="B87" s="34"/>
      <c r="C87" s="34"/>
      <c r="D87" s="34"/>
      <c r="E87" s="34"/>
      <c r="F87" s="34"/>
      <c r="G87" s="34"/>
      <c r="H87" s="34"/>
      <c r="I87" s="34"/>
      <c r="J87" s="105" t="s">
        <v>186</v>
      </c>
      <c r="K87" s="106" t="e">
        <f>ABS(K5-K21)</f>
        <v>#DIV/0!</v>
      </c>
      <c r="L87" s="107" t="s">
        <v>90</v>
      </c>
      <c r="M87" s="106" t="e">
        <f>$M$78*SQRT((($K$3*($K$3+1))/12)*((1/$K$4)+(1/$K$20)))</f>
        <v>#DIV/0!</v>
      </c>
      <c r="N87" s="128"/>
      <c r="O87" s="110"/>
      <c r="P87" s="111"/>
    </row>
    <row r="88" spans="1:16" x14ac:dyDescent="0.2">
      <c r="A88" s="34"/>
      <c r="B88" s="34"/>
      <c r="C88" s="34"/>
      <c r="D88" s="34"/>
      <c r="E88" s="34"/>
      <c r="F88" s="34"/>
      <c r="G88" s="34"/>
      <c r="H88" s="34"/>
      <c r="I88" s="34"/>
    </row>
  </sheetData>
  <sheetProtection sheet="1" objects="1" scenarios="1" formatCells="0"/>
  <mergeCells count="10">
    <mergeCell ref="F1:P1"/>
    <mergeCell ref="A4:I4"/>
    <mergeCell ref="J25:P25"/>
    <mergeCell ref="K27:P27"/>
    <mergeCell ref="J79:K79"/>
    <mergeCell ref="L79:M79"/>
    <mergeCell ref="J33:K33"/>
    <mergeCell ref="L33:M33"/>
    <mergeCell ref="J71:P71"/>
    <mergeCell ref="K73:P7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workbookViewId="0">
      <selection activeCell="O7" sqref="O7"/>
    </sheetView>
  </sheetViews>
  <sheetFormatPr baseColWidth="10" defaultColWidth="11.5703125" defaultRowHeight="12.75" x14ac:dyDescent="0.2"/>
  <cols>
    <col min="1" max="10" width="5" style="15" customWidth="1"/>
    <col min="11" max="11" width="14.28515625" style="15" customWidth="1"/>
    <col min="12" max="12" width="9.85546875" style="15" customWidth="1"/>
    <col min="13" max="13" width="9.140625" style="15" customWidth="1"/>
    <col min="14" max="14" width="9.5703125" style="15" customWidth="1"/>
    <col min="15" max="15" width="9.42578125" style="15" customWidth="1"/>
    <col min="16" max="16" width="9.7109375" style="15" customWidth="1"/>
    <col min="17" max="17" width="9.28515625" style="15" customWidth="1"/>
    <col min="18" max="16384" width="11.5703125" style="15"/>
  </cols>
  <sheetData>
    <row r="1" spans="1:17" ht="43.5" customHeight="1" x14ac:dyDescent="0.2">
      <c r="B1" s="116"/>
      <c r="C1" s="116"/>
      <c r="D1" s="116"/>
      <c r="E1" s="116"/>
      <c r="F1" s="153" t="s">
        <v>165</v>
      </c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</row>
    <row r="2" spans="1:17" ht="15" x14ac:dyDescent="0.25">
      <c r="N2" s="62" t="s">
        <v>72</v>
      </c>
      <c r="O2" s="15" t="s">
        <v>136</v>
      </c>
    </row>
    <row r="3" spans="1:17" ht="14.25" x14ac:dyDescent="0.2">
      <c r="K3" s="63" t="s">
        <v>74</v>
      </c>
      <c r="L3" s="64">
        <f>COUNT(A6:J55)</f>
        <v>18</v>
      </c>
      <c r="O3" s="15" t="s">
        <v>259</v>
      </c>
    </row>
    <row r="4" spans="1:17" x14ac:dyDescent="0.2">
      <c r="A4" s="171" t="s">
        <v>166</v>
      </c>
      <c r="B4" s="172"/>
      <c r="C4" s="172"/>
      <c r="D4" s="172"/>
      <c r="E4" s="172"/>
      <c r="F4" s="172"/>
      <c r="G4" s="172"/>
      <c r="H4" s="172"/>
      <c r="I4" s="172"/>
      <c r="J4" s="173"/>
      <c r="K4" s="119" t="s">
        <v>75</v>
      </c>
      <c r="L4" s="120">
        <f>COUNT(A6:A55)</f>
        <v>7</v>
      </c>
    </row>
    <row r="5" spans="1:17" ht="13.5" thickBot="1" x14ac:dyDescent="0.25">
      <c r="A5" s="124" t="s">
        <v>76</v>
      </c>
      <c r="B5" s="125" t="s">
        <v>137</v>
      </c>
      <c r="C5" s="126" t="s">
        <v>138</v>
      </c>
      <c r="D5" s="126" t="s">
        <v>139</v>
      </c>
      <c r="E5" s="126" t="s">
        <v>140</v>
      </c>
      <c r="F5" s="126" t="s">
        <v>141</v>
      </c>
      <c r="G5" s="126" t="s">
        <v>142</v>
      </c>
      <c r="H5" s="126" t="s">
        <v>143</v>
      </c>
      <c r="I5" s="126" t="s">
        <v>175</v>
      </c>
      <c r="J5" s="126" t="s">
        <v>187</v>
      </c>
      <c r="K5" s="65" t="s">
        <v>79</v>
      </c>
      <c r="L5" s="69">
        <f>AVERAGE(A6:A55)</f>
        <v>5.5714285714285712</v>
      </c>
    </row>
    <row r="6" spans="1:17" x14ac:dyDescent="0.2">
      <c r="A6" s="127">
        <f>Rangs!B5</f>
        <v>1</v>
      </c>
      <c r="B6" s="127">
        <f>Rangs!C5</f>
        <v>7</v>
      </c>
      <c r="C6" s="127">
        <f>Rangs!D5</f>
        <v>16</v>
      </c>
      <c r="D6" s="127" t="str">
        <f>Rangs!E5</f>
        <v/>
      </c>
      <c r="E6" s="127" t="str">
        <f>Rangs!F5</f>
        <v/>
      </c>
      <c r="F6" s="127" t="str">
        <f>Rangs!G5</f>
        <v/>
      </c>
      <c r="G6" s="127" t="str">
        <f>Rangs!H5</f>
        <v/>
      </c>
      <c r="H6" s="127" t="str">
        <f>Rangs!I5</f>
        <v/>
      </c>
      <c r="I6" s="127" t="str">
        <f>Rangs!J5</f>
        <v/>
      </c>
      <c r="J6" s="127" t="str">
        <f>Rangs!K5</f>
        <v/>
      </c>
      <c r="K6" s="119" t="s">
        <v>80</v>
      </c>
      <c r="L6" s="120">
        <f>COUNT(B6:B55)</f>
        <v>5</v>
      </c>
    </row>
    <row r="7" spans="1:17" x14ac:dyDescent="0.2">
      <c r="A7" s="127">
        <f>Rangs!B6</f>
        <v>5.5</v>
      </c>
      <c r="B7" s="127">
        <f>Rangs!C6</f>
        <v>13.5</v>
      </c>
      <c r="C7" s="127">
        <f>Rangs!D6</f>
        <v>13.5</v>
      </c>
      <c r="D7" s="127" t="str">
        <f>Rangs!E6</f>
        <v/>
      </c>
      <c r="E7" s="127" t="str">
        <f>Rangs!F6</f>
        <v/>
      </c>
      <c r="F7" s="127" t="str">
        <f>Rangs!G6</f>
        <v/>
      </c>
      <c r="G7" s="127" t="str">
        <f>Rangs!H6</f>
        <v/>
      </c>
      <c r="H7" s="127" t="str">
        <f>Rangs!I6</f>
        <v/>
      </c>
      <c r="I7" s="127" t="str">
        <f>Rangs!J6</f>
        <v/>
      </c>
      <c r="J7" s="127" t="str">
        <f>Rangs!K6</f>
        <v/>
      </c>
      <c r="K7" s="65" t="s">
        <v>81</v>
      </c>
      <c r="L7" s="69">
        <f>AVERAGE(B6:B55)</f>
        <v>8.6999999999999993</v>
      </c>
    </row>
    <row r="8" spans="1:17" x14ac:dyDescent="0.2">
      <c r="A8" s="127">
        <f>Rangs!B7</f>
        <v>4</v>
      </c>
      <c r="B8" s="127">
        <f>Rangs!C7</f>
        <v>2.5</v>
      </c>
      <c r="C8" s="127">
        <f>Rangs!D7</f>
        <v>9</v>
      </c>
      <c r="D8" s="127" t="str">
        <f>Rangs!E7</f>
        <v/>
      </c>
      <c r="E8" s="127" t="str">
        <f>Rangs!F7</f>
        <v/>
      </c>
      <c r="F8" s="127" t="str">
        <f>Rangs!G7</f>
        <v/>
      </c>
      <c r="G8" s="127" t="str">
        <f>Rangs!H7</f>
        <v/>
      </c>
      <c r="H8" s="127" t="str">
        <f>Rangs!I7</f>
        <v/>
      </c>
      <c r="I8" s="127" t="str">
        <f>Rangs!J7</f>
        <v/>
      </c>
      <c r="J8" s="127" t="str">
        <f>Rangs!K7</f>
        <v/>
      </c>
      <c r="K8" s="119" t="s">
        <v>82</v>
      </c>
      <c r="L8" s="120">
        <f>COUNT(C6:C55)</f>
        <v>6</v>
      </c>
    </row>
    <row r="9" spans="1:17" x14ac:dyDescent="0.2">
      <c r="A9" s="127">
        <f>Rangs!B8</f>
        <v>9</v>
      </c>
      <c r="B9" s="127">
        <f>Rangs!C8</f>
        <v>11.5</v>
      </c>
      <c r="C9" s="127">
        <f>Rangs!D8</f>
        <v>15</v>
      </c>
      <c r="D9" s="127" t="str">
        <f>Rangs!E8</f>
        <v/>
      </c>
      <c r="E9" s="127" t="str">
        <f>Rangs!F8</f>
        <v/>
      </c>
      <c r="F9" s="127" t="str">
        <f>Rangs!G8</f>
        <v/>
      </c>
      <c r="G9" s="127" t="str">
        <f>Rangs!H8</f>
        <v/>
      </c>
      <c r="H9" s="127" t="str">
        <f>Rangs!I8</f>
        <v/>
      </c>
      <c r="I9" s="127" t="str">
        <f>Rangs!J8</f>
        <v/>
      </c>
      <c r="J9" s="127" t="str">
        <f>Rangs!K8</f>
        <v/>
      </c>
      <c r="K9" s="65" t="s">
        <v>83</v>
      </c>
      <c r="L9" s="69">
        <f>AVERAGE(C6:C55)</f>
        <v>14.75</v>
      </c>
    </row>
    <row r="10" spans="1:17" x14ac:dyDescent="0.2">
      <c r="A10" s="127">
        <f>Rangs!B9</f>
        <v>11.5</v>
      </c>
      <c r="B10" s="127">
        <f>Rangs!C9</f>
        <v>9</v>
      </c>
      <c r="C10" s="127">
        <f>Rangs!D9</f>
        <v>17</v>
      </c>
      <c r="D10" s="127" t="str">
        <f>Rangs!E9</f>
        <v/>
      </c>
      <c r="E10" s="127" t="str">
        <f>Rangs!F9</f>
        <v/>
      </c>
      <c r="F10" s="127" t="str">
        <f>Rangs!G9</f>
        <v/>
      </c>
      <c r="G10" s="127" t="str">
        <f>Rangs!H9</f>
        <v/>
      </c>
      <c r="H10" s="127" t="str">
        <f>Rangs!I9</f>
        <v/>
      </c>
      <c r="I10" s="127" t="str">
        <f>Rangs!J9</f>
        <v/>
      </c>
      <c r="J10" s="127" t="str">
        <f>Rangs!K9</f>
        <v/>
      </c>
      <c r="K10" s="119" t="s">
        <v>100</v>
      </c>
      <c r="L10" s="120">
        <f>COUNT(D6:D55)</f>
        <v>0</v>
      </c>
    </row>
    <row r="11" spans="1:17" x14ac:dyDescent="0.2">
      <c r="A11" s="127">
        <f>Rangs!B10</f>
        <v>2.5</v>
      </c>
      <c r="B11" s="127" t="str">
        <f>Rangs!C10</f>
        <v/>
      </c>
      <c r="C11" s="127">
        <f>Rangs!D10</f>
        <v>18</v>
      </c>
      <c r="D11" s="127" t="str">
        <f>Rangs!E10</f>
        <v/>
      </c>
      <c r="E11" s="127" t="str">
        <f>Rangs!F10</f>
        <v/>
      </c>
      <c r="F11" s="127" t="str">
        <f>Rangs!G10</f>
        <v/>
      </c>
      <c r="G11" s="127" t="str">
        <f>Rangs!H10</f>
        <v/>
      </c>
      <c r="H11" s="127" t="str">
        <f>Rangs!I10</f>
        <v/>
      </c>
      <c r="I11" s="127" t="str">
        <f>Rangs!J10</f>
        <v/>
      </c>
      <c r="J11" s="127" t="str">
        <f>Rangs!K10</f>
        <v/>
      </c>
      <c r="K11" s="65" t="s">
        <v>101</v>
      </c>
      <c r="L11" s="69" t="e">
        <f>AVERAGE(D6:D55)</f>
        <v>#DIV/0!</v>
      </c>
    </row>
    <row r="12" spans="1:17" x14ac:dyDescent="0.2">
      <c r="A12" s="127">
        <f>Rangs!B11</f>
        <v>5.5</v>
      </c>
      <c r="B12" s="127" t="str">
        <f>Rangs!C11</f>
        <v/>
      </c>
      <c r="C12" s="127" t="str">
        <f>Rangs!D11</f>
        <v/>
      </c>
      <c r="D12" s="127" t="str">
        <f>Rangs!E11</f>
        <v/>
      </c>
      <c r="E12" s="127" t="str">
        <f>Rangs!F11</f>
        <v/>
      </c>
      <c r="F12" s="127" t="str">
        <f>Rangs!G11</f>
        <v/>
      </c>
      <c r="G12" s="127" t="str">
        <f>Rangs!H11</f>
        <v/>
      </c>
      <c r="H12" s="127" t="str">
        <f>Rangs!I11</f>
        <v/>
      </c>
      <c r="I12" s="127" t="str">
        <f>Rangs!J11</f>
        <v/>
      </c>
      <c r="J12" s="127" t="str">
        <f>Rangs!K11</f>
        <v/>
      </c>
      <c r="K12" s="119" t="s">
        <v>110</v>
      </c>
      <c r="L12" s="120">
        <f>COUNT(E6:E55)</f>
        <v>0</v>
      </c>
    </row>
    <row r="13" spans="1:17" x14ac:dyDescent="0.2">
      <c r="A13" s="127" t="str">
        <f>Rangs!B12</f>
        <v/>
      </c>
      <c r="B13" s="127" t="str">
        <f>Rangs!C12</f>
        <v/>
      </c>
      <c r="C13" s="127" t="str">
        <f>Rangs!D12</f>
        <v/>
      </c>
      <c r="D13" s="127" t="str">
        <f>Rangs!E12</f>
        <v/>
      </c>
      <c r="E13" s="127" t="str">
        <f>Rangs!F12</f>
        <v/>
      </c>
      <c r="F13" s="127" t="str">
        <f>Rangs!G12</f>
        <v/>
      </c>
      <c r="G13" s="127" t="str">
        <f>Rangs!H12</f>
        <v/>
      </c>
      <c r="H13" s="127" t="str">
        <f>Rangs!I12</f>
        <v/>
      </c>
      <c r="I13" s="127" t="str">
        <f>Rangs!J12</f>
        <v/>
      </c>
      <c r="J13" s="127" t="str">
        <f>Rangs!K12</f>
        <v/>
      </c>
      <c r="K13" s="65" t="s">
        <v>111</v>
      </c>
      <c r="L13" s="69" t="e">
        <f>AVERAGE(E6:E55)</f>
        <v>#DIV/0!</v>
      </c>
    </row>
    <row r="14" spans="1:17" x14ac:dyDescent="0.2">
      <c r="A14" s="127" t="str">
        <f>Rangs!B13</f>
        <v/>
      </c>
      <c r="B14" s="127" t="str">
        <f>Rangs!C13</f>
        <v/>
      </c>
      <c r="C14" s="127" t="str">
        <f>Rangs!D13</f>
        <v/>
      </c>
      <c r="D14" s="127" t="str">
        <f>Rangs!E13</f>
        <v/>
      </c>
      <c r="E14" s="127" t="str">
        <f>Rangs!F13</f>
        <v/>
      </c>
      <c r="F14" s="127" t="str">
        <f>Rangs!G13</f>
        <v/>
      </c>
      <c r="G14" s="127" t="str">
        <f>Rangs!H13</f>
        <v/>
      </c>
      <c r="H14" s="127" t="str">
        <f>Rangs!I13</f>
        <v/>
      </c>
      <c r="I14" s="127" t="str">
        <f>Rangs!J13</f>
        <v/>
      </c>
      <c r="J14" s="127" t="str">
        <f>Rangs!K13</f>
        <v/>
      </c>
      <c r="K14" s="119" t="s">
        <v>118</v>
      </c>
      <c r="L14" s="120">
        <f>COUNT(F6:F55)</f>
        <v>0</v>
      </c>
    </row>
    <row r="15" spans="1:17" x14ac:dyDescent="0.2">
      <c r="A15" s="127" t="str">
        <f>Rangs!B14</f>
        <v/>
      </c>
      <c r="B15" s="127" t="str">
        <f>Rangs!C14</f>
        <v/>
      </c>
      <c r="C15" s="127" t="str">
        <f>Rangs!D14</f>
        <v/>
      </c>
      <c r="D15" s="127" t="str">
        <f>Rangs!E14</f>
        <v/>
      </c>
      <c r="E15" s="127" t="str">
        <f>Rangs!F14</f>
        <v/>
      </c>
      <c r="F15" s="127" t="str">
        <f>Rangs!G14</f>
        <v/>
      </c>
      <c r="G15" s="127" t="str">
        <f>Rangs!H14</f>
        <v/>
      </c>
      <c r="H15" s="127" t="str">
        <f>Rangs!I14</f>
        <v/>
      </c>
      <c r="I15" s="127" t="str">
        <f>Rangs!J14</f>
        <v/>
      </c>
      <c r="J15" s="127" t="str">
        <f>Rangs!K14</f>
        <v/>
      </c>
      <c r="K15" s="65" t="s">
        <v>119</v>
      </c>
      <c r="L15" s="69" t="e">
        <f>AVERAGE(F6:F55)</f>
        <v>#DIV/0!</v>
      </c>
    </row>
    <row r="16" spans="1:17" x14ac:dyDescent="0.2">
      <c r="A16" s="127" t="str">
        <f>Rangs!B15</f>
        <v/>
      </c>
      <c r="B16" s="127" t="str">
        <f>Rangs!C15</f>
        <v/>
      </c>
      <c r="C16" s="127" t="str">
        <f>Rangs!D15</f>
        <v/>
      </c>
      <c r="D16" s="127" t="str">
        <f>Rangs!E15</f>
        <v/>
      </c>
      <c r="E16" s="127" t="str">
        <f>Rangs!F15</f>
        <v/>
      </c>
      <c r="F16" s="127" t="str">
        <f>Rangs!G15</f>
        <v/>
      </c>
      <c r="G16" s="127" t="str">
        <f>Rangs!H15</f>
        <v/>
      </c>
      <c r="H16" s="127" t="str">
        <f>Rangs!I15</f>
        <v/>
      </c>
      <c r="I16" s="127" t="str">
        <f>Rangs!J15</f>
        <v/>
      </c>
      <c r="J16" s="127" t="str">
        <f>Rangs!K15</f>
        <v/>
      </c>
      <c r="K16" s="119" t="s">
        <v>127</v>
      </c>
      <c r="L16" s="120">
        <f>COUNT(G6:G55)</f>
        <v>0</v>
      </c>
    </row>
    <row r="17" spans="1:17" x14ac:dyDescent="0.2">
      <c r="A17" s="127" t="str">
        <f>Rangs!B16</f>
        <v/>
      </c>
      <c r="B17" s="127" t="str">
        <f>Rangs!C16</f>
        <v/>
      </c>
      <c r="C17" s="127" t="str">
        <f>Rangs!D16</f>
        <v/>
      </c>
      <c r="D17" s="127" t="str">
        <f>Rangs!E16</f>
        <v/>
      </c>
      <c r="E17" s="127" t="str">
        <f>Rangs!F16</f>
        <v/>
      </c>
      <c r="F17" s="127" t="str">
        <f>Rangs!G16</f>
        <v/>
      </c>
      <c r="G17" s="127" t="str">
        <f>Rangs!H16</f>
        <v/>
      </c>
      <c r="H17" s="127" t="str">
        <f>Rangs!I16</f>
        <v/>
      </c>
      <c r="I17" s="127" t="str">
        <f>Rangs!J16</f>
        <v/>
      </c>
      <c r="J17" s="127" t="str">
        <f>Rangs!K16</f>
        <v/>
      </c>
      <c r="K17" s="65" t="s">
        <v>128</v>
      </c>
      <c r="L17" s="69" t="e">
        <f>AVERAGE(G6:G55)</f>
        <v>#DIV/0!</v>
      </c>
    </row>
    <row r="18" spans="1:17" x14ac:dyDescent="0.2">
      <c r="A18" s="127" t="str">
        <f>Rangs!B17</f>
        <v/>
      </c>
      <c r="B18" s="127" t="str">
        <f>Rangs!C17</f>
        <v/>
      </c>
      <c r="C18" s="127" t="str">
        <f>Rangs!D17</f>
        <v/>
      </c>
      <c r="D18" s="127" t="str">
        <f>Rangs!E17</f>
        <v/>
      </c>
      <c r="E18" s="127" t="str">
        <f>Rangs!F17</f>
        <v/>
      </c>
      <c r="F18" s="127" t="str">
        <f>Rangs!G17</f>
        <v/>
      </c>
      <c r="G18" s="127" t="str">
        <f>Rangs!H17</f>
        <v/>
      </c>
      <c r="H18" s="127" t="str">
        <f>Rangs!I17</f>
        <v/>
      </c>
      <c r="I18" s="127" t="str">
        <f>Rangs!J17</f>
        <v/>
      </c>
      <c r="J18" s="127" t="str">
        <f>Rangs!K17</f>
        <v/>
      </c>
      <c r="K18" s="119" t="s">
        <v>144</v>
      </c>
      <c r="L18" s="120">
        <f>COUNT(H6:H55)</f>
        <v>0</v>
      </c>
    </row>
    <row r="19" spans="1:17" x14ac:dyDescent="0.2">
      <c r="A19" s="127" t="str">
        <f>Rangs!B18</f>
        <v/>
      </c>
      <c r="B19" s="127" t="str">
        <f>Rangs!C18</f>
        <v/>
      </c>
      <c r="C19" s="127" t="str">
        <f>Rangs!D18</f>
        <v/>
      </c>
      <c r="D19" s="127" t="str">
        <f>Rangs!E18</f>
        <v/>
      </c>
      <c r="E19" s="127" t="str">
        <f>Rangs!F18</f>
        <v/>
      </c>
      <c r="F19" s="127" t="str">
        <f>Rangs!G18</f>
        <v/>
      </c>
      <c r="G19" s="127" t="str">
        <f>Rangs!H18</f>
        <v/>
      </c>
      <c r="H19" s="127" t="str">
        <f>Rangs!I18</f>
        <v/>
      </c>
      <c r="I19" s="127" t="str">
        <f>Rangs!J18</f>
        <v/>
      </c>
      <c r="J19" s="127" t="str">
        <f>Rangs!K18</f>
        <v/>
      </c>
      <c r="K19" s="65" t="s">
        <v>145</v>
      </c>
      <c r="L19" s="69" t="e">
        <f>AVERAGE(H6:H55)</f>
        <v>#DIV/0!</v>
      </c>
    </row>
    <row r="20" spans="1:17" x14ac:dyDescent="0.2">
      <c r="A20" s="127" t="str">
        <f>Rangs!B19</f>
        <v/>
      </c>
      <c r="B20" s="127" t="str">
        <f>Rangs!C19</f>
        <v/>
      </c>
      <c r="C20" s="127" t="str">
        <f>Rangs!D19</f>
        <v/>
      </c>
      <c r="D20" s="127" t="str">
        <f>Rangs!E19</f>
        <v/>
      </c>
      <c r="E20" s="127" t="str">
        <f>Rangs!F19</f>
        <v/>
      </c>
      <c r="F20" s="127" t="str">
        <f>Rangs!G19</f>
        <v/>
      </c>
      <c r="G20" s="127" t="str">
        <f>Rangs!H19</f>
        <v/>
      </c>
      <c r="H20" s="127" t="str">
        <f>Rangs!I19</f>
        <v/>
      </c>
      <c r="I20" s="127" t="str">
        <f>Rangs!J19</f>
        <v/>
      </c>
      <c r="J20" s="127" t="str">
        <f>Rangs!K19</f>
        <v/>
      </c>
      <c r="K20" s="119" t="s">
        <v>176</v>
      </c>
      <c r="L20" s="120">
        <f>COUNT(I6:I55)</f>
        <v>0</v>
      </c>
    </row>
    <row r="21" spans="1:17" ht="15" x14ac:dyDescent="0.25">
      <c r="A21" s="127" t="str">
        <f>Rangs!B20</f>
        <v/>
      </c>
      <c r="B21" s="127" t="str">
        <f>Rangs!C20</f>
        <v/>
      </c>
      <c r="C21" s="127" t="str">
        <f>Rangs!D20</f>
        <v/>
      </c>
      <c r="D21" s="127" t="str">
        <f>Rangs!E20</f>
        <v/>
      </c>
      <c r="E21" s="127" t="str">
        <f>Rangs!F20</f>
        <v/>
      </c>
      <c r="F21" s="127" t="str">
        <f>Rangs!G20</f>
        <v/>
      </c>
      <c r="G21" s="127" t="str">
        <f>Rangs!H20</f>
        <v/>
      </c>
      <c r="H21" s="127" t="str">
        <f>Rangs!I20</f>
        <v/>
      </c>
      <c r="I21" s="127" t="str">
        <f>Rangs!J20</f>
        <v/>
      </c>
      <c r="J21" s="127" t="str">
        <f>Rangs!K20</f>
        <v/>
      </c>
      <c r="K21" s="65" t="s">
        <v>177</v>
      </c>
      <c r="L21" s="69" t="e">
        <f>AVERAGE(I6:I55)</f>
        <v>#DIV/0!</v>
      </c>
      <c r="N21" s="70" t="str">
        <f>IF(COUNT(Données!B8:K8)=10," ","ATTENTION, vous n'êtes pas dans la bonne feuille")</f>
        <v>ATTENTION, vous n'êtes pas dans la bonne feuille</v>
      </c>
    </row>
    <row r="22" spans="1:17" x14ac:dyDescent="0.2">
      <c r="A22" s="127" t="str">
        <f>Rangs!B21</f>
        <v/>
      </c>
      <c r="B22" s="127" t="str">
        <f>Rangs!C21</f>
        <v/>
      </c>
      <c r="C22" s="127" t="str">
        <f>Rangs!D21</f>
        <v/>
      </c>
      <c r="D22" s="127" t="str">
        <f>Rangs!E21</f>
        <v/>
      </c>
      <c r="E22" s="127" t="str">
        <f>Rangs!F21</f>
        <v/>
      </c>
      <c r="F22" s="127" t="str">
        <f>Rangs!G21</f>
        <v/>
      </c>
      <c r="G22" s="127" t="str">
        <f>Rangs!H21</f>
        <v/>
      </c>
      <c r="H22" s="127" t="str">
        <f>Rangs!I21</f>
        <v/>
      </c>
      <c r="I22" s="127" t="str">
        <f>Rangs!J21</f>
        <v/>
      </c>
      <c r="J22" s="127" t="str">
        <f>Rangs!K21</f>
        <v/>
      </c>
      <c r="K22" s="119" t="s">
        <v>188</v>
      </c>
      <c r="L22" s="120">
        <f>COUNT(J6:J55)</f>
        <v>0</v>
      </c>
    </row>
    <row r="23" spans="1:17" x14ac:dyDescent="0.2">
      <c r="A23" s="127" t="str">
        <f>Rangs!B22</f>
        <v/>
      </c>
      <c r="B23" s="127" t="str">
        <f>Rangs!C22</f>
        <v/>
      </c>
      <c r="C23" s="127" t="str">
        <f>Rangs!D22</f>
        <v/>
      </c>
      <c r="D23" s="127" t="str">
        <f>Rangs!E22</f>
        <v/>
      </c>
      <c r="E23" s="127" t="str">
        <f>Rangs!F22</f>
        <v/>
      </c>
      <c r="F23" s="127" t="str">
        <f>Rangs!G22</f>
        <v/>
      </c>
      <c r="G23" s="127" t="str">
        <f>Rangs!H22</f>
        <v/>
      </c>
      <c r="H23" s="127" t="str">
        <f>Rangs!I22</f>
        <v/>
      </c>
      <c r="I23" s="127" t="str">
        <f>Rangs!J22</f>
        <v/>
      </c>
      <c r="J23" s="127" t="str">
        <f>Rangs!K22</f>
        <v/>
      </c>
      <c r="K23" s="65" t="s">
        <v>189</v>
      </c>
      <c r="L23" s="69" t="e">
        <f>AVERAGE(J6:J55)</f>
        <v>#DIV/0!</v>
      </c>
    </row>
    <row r="24" spans="1:17" ht="13.5" thickBot="1" x14ac:dyDescent="0.25">
      <c r="A24" s="127" t="str">
        <f>Rangs!B23</f>
        <v/>
      </c>
      <c r="B24" s="127" t="str">
        <f>Rangs!C23</f>
        <v/>
      </c>
      <c r="C24" s="127" t="str">
        <f>Rangs!D23</f>
        <v/>
      </c>
      <c r="D24" s="127" t="str">
        <f>Rangs!E23</f>
        <v/>
      </c>
      <c r="E24" s="127" t="str">
        <f>Rangs!F23</f>
        <v/>
      </c>
      <c r="F24" s="127" t="str">
        <f>Rangs!G23</f>
        <v/>
      </c>
      <c r="G24" s="127" t="str">
        <f>Rangs!H23</f>
        <v/>
      </c>
      <c r="H24" s="127" t="str">
        <f>Rangs!I23</f>
        <v/>
      </c>
      <c r="I24" s="127" t="str">
        <f>Rangs!J23</f>
        <v/>
      </c>
      <c r="J24" s="127" t="str">
        <f>Rangs!K23</f>
        <v/>
      </c>
      <c r="K24" s="68"/>
      <c r="L24" s="72"/>
      <c r="M24" s="72"/>
      <c r="N24" s="72"/>
      <c r="O24" s="72"/>
      <c r="P24" s="72"/>
      <c r="Q24" s="72"/>
    </row>
    <row r="25" spans="1:17" ht="50.25" customHeight="1" x14ac:dyDescent="0.2">
      <c r="A25" s="127" t="str">
        <f>Rangs!B24</f>
        <v/>
      </c>
      <c r="B25" s="127" t="str">
        <f>Rangs!C24</f>
        <v/>
      </c>
      <c r="C25" s="127" t="str">
        <f>Rangs!D24</f>
        <v/>
      </c>
      <c r="D25" s="127" t="str">
        <f>Rangs!E24</f>
        <v/>
      </c>
      <c r="E25" s="127" t="str">
        <f>Rangs!F24</f>
        <v/>
      </c>
      <c r="F25" s="127" t="str">
        <f>Rangs!G24</f>
        <v/>
      </c>
      <c r="G25" s="127" t="str">
        <f>Rangs!H24</f>
        <v/>
      </c>
      <c r="H25" s="127" t="str">
        <f>Rangs!I24</f>
        <v/>
      </c>
      <c r="I25" s="127" t="str">
        <f>Rangs!J24</f>
        <v/>
      </c>
      <c r="J25" s="129" t="str">
        <f>Rangs!K24</f>
        <v/>
      </c>
      <c r="K25" s="157" t="s">
        <v>190</v>
      </c>
      <c r="L25" s="158"/>
      <c r="M25" s="158"/>
      <c r="N25" s="158"/>
      <c r="O25" s="158"/>
      <c r="P25" s="158"/>
      <c r="Q25" s="159"/>
    </row>
    <row r="26" spans="1:17" x14ac:dyDescent="0.2">
      <c r="A26" s="127" t="str">
        <f>Rangs!B25</f>
        <v/>
      </c>
      <c r="B26" s="127" t="str">
        <f>Rangs!C25</f>
        <v/>
      </c>
      <c r="C26" s="127" t="str">
        <f>Rangs!D25</f>
        <v/>
      </c>
      <c r="D26" s="127" t="str">
        <f>Rangs!E25</f>
        <v/>
      </c>
      <c r="E26" s="127" t="str">
        <f>Rangs!F25</f>
        <v/>
      </c>
      <c r="F26" s="127" t="str">
        <f>Rangs!G25</f>
        <v/>
      </c>
      <c r="G26" s="127" t="str">
        <f>Rangs!H25</f>
        <v/>
      </c>
      <c r="H26" s="127" t="str">
        <f>Rangs!I25</f>
        <v/>
      </c>
      <c r="I26" s="127" t="str">
        <f>Rangs!J25</f>
        <v/>
      </c>
      <c r="J26" s="129" t="str">
        <f>Rangs!K25</f>
        <v/>
      </c>
      <c r="K26" s="91"/>
      <c r="L26" s="92"/>
      <c r="M26" s="92"/>
      <c r="N26" s="92"/>
      <c r="O26" s="92"/>
      <c r="P26" s="92"/>
      <c r="Q26" s="93"/>
    </row>
    <row r="27" spans="1:17" x14ac:dyDescent="0.2">
      <c r="A27" s="127" t="str">
        <f>Rangs!B26</f>
        <v/>
      </c>
      <c r="B27" s="127" t="str">
        <f>Rangs!C26</f>
        <v/>
      </c>
      <c r="C27" s="127" t="str">
        <f>Rangs!D26</f>
        <v/>
      </c>
      <c r="D27" s="127" t="str">
        <f>Rangs!E26</f>
        <v/>
      </c>
      <c r="E27" s="127" t="str">
        <f>Rangs!F26</f>
        <v/>
      </c>
      <c r="F27" s="127" t="str">
        <f>Rangs!G26</f>
        <v/>
      </c>
      <c r="G27" s="127" t="str">
        <f>Rangs!H26</f>
        <v/>
      </c>
      <c r="H27" s="127" t="str">
        <f>Rangs!I26</f>
        <v/>
      </c>
      <c r="I27" s="127" t="str">
        <f>Rangs!J26</f>
        <v/>
      </c>
      <c r="J27" s="129" t="str">
        <f>Rangs!K26</f>
        <v/>
      </c>
      <c r="K27" s="91"/>
      <c r="L27" s="160" t="s">
        <v>65</v>
      </c>
      <c r="M27" s="160"/>
      <c r="N27" s="160"/>
      <c r="O27" s="160"/>
      <c r="P27" s="160"/>
      <c r="Q27" s="161"/>
    </row>
    <row r="28" spans="1:17" x14ac:dyDescent="0.2">
      <c r="A28" s="127" t="str">
        <f>Rangs!B27</f>
        <v/>
      </c>
      <c r="B28" s="127" t="str">
        <f>Rangs!C27</f>
        <v/>
      </c>
      <c r="C28" s="127" t="str">
        <f>Rangs!D27</f>
        <v/>
      </c>
      <c r="D28" s="127" t="str">
        <f>Rangs!E27</f>
        <v/>
      </c>
      <c r="E28" s="127" t="str">
        <f>Rangs!F27</f>
        <v/>
      </c>
      <c r="F28" s="127" t="str">
        <f>Rangs!G27</f>
        <v/>
      </c>
      <c r="G28" s="127" t="str">
        <f>Rangs!H27</f>
        <v/>
      </c>
      <c r="H28" s="127" t="str">
        <f>Rangs!I27</f>
        <v/>
      </c>
      <c r="I28" s="127" t="str">
        <f>Rangs!J27</f>
        <v/>
      </c>
      <c r="J28" s="129" t="str">
        <f>Rangs!K27</f>
        <v/>
      </c>
      <c r="K28" s="94" t="s">
        <v>66</v>
      </c>
      <c r="L28" s="73">
        <v>0.3</v>
      </c>
      <c r="M28" s="73">
        <v>0.25</v>
      </c>
      <c r="N28" s="73">
        <v>0.2</v>
      </c>
      <c r="O28" s="73">
        <v>0.15</v>
      </c>
      <c r="P28" s="73">
        <v>0.1</v>
      </c>
      <c r="Q28" s="95">
        <v>0.05</v>
      </c>
    </row>
    <row r="29" spans="1:17" x14ac:dyDescent="0.2">
      <c r="A29" s="127" t="str">
        <f>Rangs!B28</f>
        <v/>
      </c>
      <c r="B29" s="127" t="str">
        <f>Rangs!C28</f>
        <v/>
      </c>
      <c r="C29" s="127" t="str">
        <f>Rangs!D28</f>
        <v/>
      </c>
      <c r="D29" s="127" t="str">
        <f>Rangs!E28</f>
        <v/>
      </c>
      <c r="E29" s="127" t="str">
        <f>Rangs!F28</f>
        <v/>
      </c>
      <c r="F29" s="127" t="str">
        <f>Rangs!G28</f>
        <v/>
      </c>
      <c r="G29" s="127" t="str">
        <f>Rangs!H28</f>
        <v/>
      </c>
      <c r="H29" s="127" t="str">
        <f>Rangs!I28</f>
        <v/>
      </c>
      <c r="I29" s="127" t="str">
        <f>Rangs!J28</f>
        <v/>
      </c>
      <c r="J29" s="129" t="str">
        <f>Rangs!K28</f>
        <v/>
      </c>
      <c r="K29" s="94" t="s">
        <v>68</v>
      </c>
      <c r="L29" s="73">
        <v>0.15</v>
      </c>
      <c r="M29" s="73">
        <v>0.125</v>
      </c>
      <c r="N29" s="73">
        <v>0.1</v>
      </c>
      <c r="O29" s="73">
        <v>7.4999999999999997E-2</v>
      </c>
      <c r="P29" s="73">
        <v>0.05</v>
      </c>
      <c r="Q29" s="95">
        <v>2.5000000000000001E-2</v>
      </c>
    </row>
    <row r="30" spans="1:17" ht="15" thickBot="1" x14ac:dyDescent="0.25">
      <c r="A30" s="127" t="str">
        <f>Rangs!B29</f>
        <v/>
      </c>
      <c r="B30" s="127" t="str">
        <f>Rangs!C29</f>
        <v/>
      </c>
      <c r="C30" s="127" t="str">
        <f>Rangs!D29</f>
        <v/>
      </c>
      <c r="D30" s="127" t="str">
        <f>Rangs!E29</f>
        <v/>
      </c>
      <c r="E30" s="127" t="str">
        <f>Rangs!F29</f>
        <v/>
      </c>
      <c r="F30" s="127" t="str">
        <f>Rangs!G29</f>
        <v/>
      </c>
      <c r="G30" s="127" t="str">
        <f>Rangs!H29</f>
        <v/>
      </c>
      <c r="H30" s="127" t="str">
        <f>Rangs!I29</f>
        <v/>
      </c>
      <c r="I30" s="127" t="str">
        <f>Rangs!J29</f>
        <v/>
      </c>
      <c r="J30" s="129" t="str">
        <f>Rangs!K29</f>
        <v/>
      </c>
      <c r="K30" s="112" t="s">
        <v>95</v>
      </c>
      <c r="L30" s="74">
        <v>3</v>
      </c>
      <c r="M30" s="75">
        <v>4</v>
      </c>
      <c r="N30" s="75">
        <v>5</v>
      </c>
      <c r="O30" s="75">
        <v>6</v>
      </c>
      <c r="P30" s="75">
        <v>7</v>
      </c>
      <c r="Q30" s="97">
        <v>8</v>
      </c>
    </row>
    <row r="31" spans="1:17" ht="15" thickBot="1" x14ac:dyDescent="0.25">
      <c r="A31" s="127" t="str">
        <f>Rangs!B30</f>
        <v/>
      </c>
      <c r="B31" s="127" t="str">
        <f>Rangs!C30</f>
        <v/>
      </c>
      <c r="C31" s="127" t="str">
        <f>Rangs!D30</f>
        <v/>
      </c>
      <c r="D31" s="127" t="str">
        <f>Rangs!E30</f>
        <v/>
      </c>
      <c r="E31" s="127" t="str">
        <f>Rangs!F30</f>
        <v/>
      </c>
      <c r="F31" s="127" t="str">
        <f>Rangs!G30</f>
        <v/>
      </c>
      <c r="G31" s="127" t="str">
        <f>Rangs!H30</f>
        <v/>
      </c>
      <c r="H31" s="127" t="str">
        <f>Rangs!I30</f>
        <v/>
      </c>
      <c r="I31" s="127" t="str">
        <f>Rangs!J30</f>
        <v/>
      </c>
      <c r="J31" s="129" t="str">
        <f>Rangs!K30</f>
        <v/>
      </c>
      <c r="K31" s="98" t="s">
        <v>85</v>
      </c>
      <c r="L31" s="88">
        <v>8</v>
      </c>
      <c r="M31" s="92"/>
      <c r="N31" s="92"/>
      <c r="O31" s="92"/>
      <c r="P31" s="92"/>
      <c r="Q31" s="93"/>
    </row>
    <row r="32" spans="1:17" x14ac:dyDescent="0.2">
      <c r="A32" s="127" t="str">
        <f>Rangs!B31</f>
        <v/>
      </c>
      <c r="B32" s="127" t="str">
        <f>Rangs!C31</f>
        <v/>
      </c>
      <c r="C32" s="127" t="str">
        <f>Rangs!D31</f>
        <v/>
      </c>
      <c r="D32" s="127" t="str">
        <f>Rangs!E31</f>
        <v/>
      </c>
      <c r="E32" s="127" t="str">
        <f>Rangs!F31</f>
        <v/>
      </c>
      <c r="F32" s="127" t="str">
        <f>Rangs!G31</f>
        <v/>
      </c>
      <c r="G32" s="127" t="str">
        <f>Rangs!H31</f>
        <v/>
      </c>
      <c r="H32" s="127" t="str">
        <f>Rangs!I31</f>
        <v/>
      </c>
      <c r="I32" s="127" t="str">
        <f>Rangs!J31</f>
        <v/>
      </c>
      <c r="J32" s="129" t="str">
        <f>Rangs!K31</f>
        <v/>
      </c>
      <c r="K32" s="91"/>
      <c r="L32" s="92"/>
      <c r="M32" s="113" t="s">
        <v>86</v>
      </c>
      <c r="N32" s="114">
        <f>VLOOKUP(45,__TZ2,L31,FALSE)</f>
        <v>3.3214278864564388</v>
      </c>
      <c r="O32" s="122"/>
      <c r="P32" s="122"/>
      <c r="Q32" s="123"/>
    </row>
    <row r="33" spans="1:17" ht="15" x14ac:dyDescent="0.25">
      <c r="A33" s="127" t="str">
        <f>Rangs!B32</f>
        <v/>
      </c>
      <c r="B33" s="127" t="str">
        <f>Rangs!C32</f>
        <v/>
      </c>
      <c r="C33" s="127" t="str">
        <f>Rangs!D32</f>
        <v/>
      </c>
      <c r="D33" s="127" t="str">
        <f>Rangs!E32</f>
        <v/>
      </c>
      <c r="E33" s="127" t="str">
        <f>Rangs!F32</f>
        <v/>
      </c>
      <c r="F33" s="127" t="str">
        <f>Rangs!G32</f>
        <v/>
      </c>
      <c r="G33" s="127" t="str">
        <f>Rangs!H32</f>
        <v/>
      </c>
      <c r="H33" s="127" t="str">
        <f>Rangs!I32</f>
        <v/>
      </c>
      <c r="I33" s="127" t="str">
        <f>Rangs!J32</f>
        <v/>
      </c>
      <c r="J33" s="129" t="str">
        <f>Rangs!K32</f>
        <v/>
      </c>
      <c r="K33" s="162" t="s">
        <v>87</v>
      </c>
      <c r="L33" s="163"/>
      <c r="M33" s="164" t="s">
        <v>88</v>
      </c>
      <c r="N33" s="165"/>
      <c r="O33" s="89"/>
      <c r="P33" s="83"/>
      <c r="Q33" s="102"/>
    </row>
    <row r="34" spans="1:17" ht="15" x14ac:dyDescent="0.25">
      <c r="A34" s="127" t="str">
        <f>Rangs!B33</f>
        <v/>
      </c>
      <c r="B34" s="127" t="str">
        <f>Rangs!C33</f>
        <v/>
      </c>
      <c r="C34" s="127" t="str">
        <f>Rangs!D33</f>
        <v/>
      </c>
      <c r="D34" s="127" t="str">
        <f>Rangs!E33</f>
        <v/>
      </c>
      <c r="E34" s="127" t="str">
        <f>Rangs!F33</f>
        <v/>
      </c>
      <c r="F34" s="127" t="str">
        <f>Rangs!G33</f>
        <v/>
      </c>
      <c r="G34" s="127" t="str">
        <f>Rangs!H33</f>
        <v/>
      </c>
      <c r="H34" s="127" t="str">
        <f>Rangs!I33</f>
        <v/>
      </c>
      <c r="I34" s="127" t="str">
        <f>Rangs!J33</f>
        <v/>
      </c>
      <c r="J34" s="129" t="str">
        <f>Rangs!K33</f>
        <v/>
      </c>
      <c r="K34" s="103" t="s">
        <v>89</v>
      </c>
      <c r="L34" s="79">
        <f>ABS(L5-L7)</f>
        <v>3.1285714285714281</v>
      </c>
      <c r="M34" s="53" t="s">
        <v>90</v>
      </c>
      <c r="N34" s="79">
        <f>N$32*SQRT(((L$3*(L$3+1))/12)*((1/L4)+(1/L6)))</f>
        <v>10.382545870128423</v>
      </c>
      <c r="O34" s="121"/>
      <c r="P34" s="78"/>
      <c r="Q34" s="104"/>
    </row>
    <row r="35" spans="1:17" ht="15" x14ac:dyDescent="0.25">
      <c r="A35" s="127" t="str">
        <f>Rangs!B34</f>
        <v/>
      </c>
      <c r="B35" s="127" t="str">
        <f>Rangs!C34</f>
        <v/>
      </c>
      <c r="C35" s="127" t="str">
        <f>Rangs!D34</f>
        <v/>
      </c>
      <c r="D35" s="127" t="str">
        <f>Rangs!E34</f>
        <v/>
      </c>
      <c r="E35" s="127" t="str">
        <f>Rangs!F34</f>
        <v/>
      </c>
      <c r="F35" s="127" t="str">
        <f>Rangs!G34</f>
        <v/>
      </c>
      <c r="G35" s="127" t="str">
        <f>Rangs!H34</f>
        <v/>
      </c>
      <c r="H35" s="127" t="str">
        <f>Rangs!I34</f>
        <v/>
      </c>
      <c r="I35" s="127" t="str">
        <f>Rangs!J34</f>
        <v/>
      </c>
      <c r="J35" s="129" t="str">
        <f>Rangs!K34</f>
        <v/>
      </c>
      <c r="K35" s="103" t="s">
        <v>92</v>
      </c>
      <c r="L35" s="79">
        <f>ABS(L5-L9)</f>
        <v>9.1785714285714288</v>
      </c>
      <c r="M35" s="53" t="s">
        <v>90</v>
      </c>
      <c r="N35" s="79">
        <f>N$32*SQRT(((L$3*(L$3+1))/12)*((1/L4)+(1/L8)))</f>
        <v>9.8649363759041435</v>
      </c>
      <c r="O35" s="121"/>
      <c r="P35" s="78"/>
      <c r="Q35" s="104"/>
    </row>
    <row r="36" spans="1:17" ht="15" x14ac:dyDescent="0.25">
      <c r="A36" s="127" t="str">
        <f>Rangs!B35</f>
        <v/>
      </c>
      <c r="B36" s="127" t="str">
        <f>Rangs!C35</f>
        <v/>
      </c>
      <c r="C36" s="127" t="str">
        <f>Rangs!D35</f>
        <v/>
      </c>
      <c r="D36" s="127" t="str">
        <f>Rangs!E35</f>
        <v/>
      </c>
      <c r="E36" s="127" t="str">
        <f>Rangs!F35</f>
        <v/>
      </c>
      <c r="F36" s="127" t="str">
        <f>Rangs!G35</f>
        <v/>
      </c>
      <c r="G36" s="127" t="str">
        <f>Rangs!H35</f>
        <v/>
      </c>
      <c r="H36" s="127" t="str">
        <f>Rangs!I35</f>
        <v/>
      </c>
      <c r="I36" s="127" t="str">
        <f>Rangs!J35</f>
        <v/>
      </c>
      <c r="J36" s="129" t="str">
        <f>Rangs!K35</f>
        <v/>
      </c>
      <c r="K36" s="103" t="s">
        <v>102</v>
      </c>
      <c r="L36" s="79" t="e">
        <f>ABS(L5-L11)</f>
        <v>#DIV/0!</v>
      </c>
      <c r="M36" s="53" t="s">
        <v>90</v>
      </c>
      <c r="N36" s="79" t="e">
        <f>N$32*SQRT(((L$3*(L$3+1))/12)*((1/L4)+(1/L10)))</f>
        <v>#DIV/0!</v>
      </c>
      <c r="O36" s="121"/>
      <c r="P36" s="78"/>
      <c r="Q36" s="104"/>
    </row>
    <row r="37" spans="1:17" ht="15" x14ac:dyDescent="0.25">
      <c r="A37" s="127" t="str">
        <f>Rangs!B36</f>
        <v/>
      </c>
      <c r="B37" s="127" t="str">
        <f>Rangs!C36</f>
        <v/>
      </c>
      <c r="C37" s="127" t="str">
        <f>Rangs!D36</f>
        <v/>
      </c>
      <c r="D37" s="127" t="str">
        <f>Rangs!E36</f>
        <v/>
      </c>
      <c r="E37" s="127" t="str">
        <f>Rangs!F36</f>
        <v/>
      </c>
      <c r="F37" s="127" t="str">
        <f>Rangs!G36</f>
        <v/>
      </c>
      <c r="G37" s="127" t="str">
        <f>Rangs!H36</f>
        <v/>
      </c>
      <c r="H37" s="127" t="str">
        <f>Rangs!I36</f>
        <v/>
      </c>
      <c r="I37" s="127" t="str">
        <f>Rangs!J36</f>
        <v/>
      </c>
      <c r="J37" s="129" t="str">
        <f>Rangs!K36</f>
        <v/>
      </c>
      <c r="K37" s="103" t="s">
        <v>112</v>
      </c>
      <c r="L37" s="79" t="e">
        <f>ABS(L5-L13)</f>
        <v>#DIV/0!</v>
      </c>
      <c r="M37" s="53" t="s">
        <v>90</v>
      </c>
      <c r="N37" s="79" t="e">
        <f>N$32*SQRT(((L$3*(L$3+1))/12)*((1/L4)+(1/L12)))</f>
        <v>#DIV/0!</v>
      </c>
      <c r="O37" s="81" t="s">
        <v>91</v>
      </c>
      <c r="P37" s="78"/>
      <c r="Q37" s="104"/>
    </row>
    <row r="38" spans="1:17" ht="15" x14ac:dyDescent="0.25">
      <c r="A38" s="127" t="str">
        <f>Rangs!B37</f>
        <v/>
      </c>
      <c r="B38" s="127" t="str">
        <f>Rangs!C37</f>
        <v/>
      </c>
      <c r="C38" s="127" t="str">
        <f>Rangs!D37</f>
        <v/>
      </c>
      <c r="D38" s="127" t="str">
        <f>Rangs!E37</f>
        <v/>
      </c>
      <c r="E38" s="127" t="str">
        <f>Rangs!F37</f>
        <v/>
      </c>
      <c r="F38" s="127" t="str">
        <f>Rangs!G37</f>
        <v/>
      </c>
      <c r="G38" s="127" t="str">
        <f>Rangs!H37</f>
        <v/>
      </c>
      <c r="H38" s="127" t="str">
        <f>Rangs!I37</f>
        <v/>
      </c>
      <c r="I38" s="127" t="str">
        <f>Rangs!J37</f>
        <v/>
      </c>
      <c r="J38" s="129" t="str">
        <f>Rangs!K37</f>
        <v/>
      </c>
      <c r="K38" s="103" t="s">
        <v>120</v>
      </c>
      <c r="L38" s="79" t="e">
        <f>ABS(L5-L15)</f>
        <v>#DIV/0!</v>
      </c>
      <c r="M38" s="53" t="s">
        <v>90</v>
      </c>
      <c r="N38" s="79" t="e">
        <f>N$32*SQRT(((L$3*(L$3+1))/12)*((1/L4)+(1/L14)))</f>
        <v>#DIV/0!</v>
      </c>
      <c r="O38" s="81" t="s">
        <v>202</v>
      </c>
      <c r="P38" s="78"/>
      <c r="Q38" s="104"/>
    </row>
    <row r="39" spans="1:17" ht="15" x14ac:dyDescent="0.25">
      <c r="A39" s="127" t="str">
        <f>Rangs!B38</f>
        <v/>
      </c>
      <c r="B39" s="127" t="str">
        <f>Rangs!C38</f>
        <v/>
      </c>
      <c r="C39" s="127" t="str">
        <f>Rangs!D38</f>
        <v/>
      </c>
      <c r="D39" s="127" t="str">
        <f>Rangs!E38</f>
        <v/>
      </c>
      <c r="E39" s="127" t="str">
        <f>Rangs!F38</f>
        <v/>
      </c>
      <c r="F39" s="127" t="str">
        <f>Rangs!G38</f>
        <v/>
      </c>
      <c r="G39" s="127" t="str">
        <f>Rangs!H38</f>
        <v/>
      </c>
      <c r="H39" s="127" t="str">
        <f>Rangs!I38</f>
        <v/>
      </c>
      <c r="I39" s="127" t="str">
        <f>Rangs!J38</f>
        <v/>
      </c>
      <c r="J39" s="129" t="str">
        <f>Rangs!K38</f>
        <v/>
      </c>
      <c r="K39" s="103" t="s">
        <v>129</v>
      </c>
      <c r="L39" s="79" t="e">
        <f>ABS(L5-L17)</f>
        <v>#DIV/0!</v>
      </c>
      <c r="M39" s="53" t="s">
        <v>90</v>
      </c>
      <c r="N39" s="79" t="e">
        <f>N$32*SQRT(((L$3*(L$3+1))/12)*((1/L4)+(1/L16)))</f>
        <v>#DIV/0!</v>
      </c>
      <c r="O39" s="81" t="s">
        <v>103</v>
      </c>
      <c r="P39" s="78"/>
      <c r="Q39" s="104"/>
    </row>
    <row r="40" spans="1:17" ht="15" x14ac:dyDescent="0.25">
      <c r="A40" s="127" t="str">
        <f>Rangs!B39</f>
        <v/>
      </c>
      <c r="B40" s="127" t="str">
        <f>Rangs!C39</f>
        <v/>
      </c>
      <c r="C40" s="127" t="str">
        <f>Rangs!D39</f>
        <v/>
      </c>
      <c r="D40" s="127" t="str">
        <f>Rangs!E39</f>
        <v/>
      </c>
      <c r="E40" s="127" t="str">
        <f>Rangs!F39</f>
        <v/>
      </c>
      <c r="F40" s="127" t="str">
        <f>Rangs!G39</f>
        <v/>
      </c>
      <c r="G40" s="127" t="str">
        <f>Rangs!H39</f>
        <v/>
      </c>
      <c r="H40" s="127" t="str">
        <f>Rangs!I39</f>
        <v/>
      </c>
      <c r="I40" s="127" t="str">
        <f>Rangs!J39</f>
        <v/>
      </c>
      <c r="J40" s="129" t="str">
        <f>Rangs!K39</f>
        <v/>
      </c>
      <c r="K40" s="103" t="s">
        <v>146</v>
      </c>
      <c r="L40" s="79" t="e">
        <f>ABS(L5-L19)</f>
        <v>#DIV/0!</v>
      </c>
      <c r="M40" s="53" t="s">
        <v>90</v>
      </c>
      <c r="N40" s="79" t="e">
        <f>N$32*SQRT(((L$3*(L$3+1))/12)*((1/L4)+(1/L18)))</f>
        <v>#DIV/0!</v>
      </c>
      <c r="O40" s="81"/>
      <c r="P40" s="78"/>
      <c r="Q40" s="104"/>
    </row>
    <row r="41" spans="1:17" ht="15" x14ac:dyDescent="0.25">
      <c r="A41" s="127" t="str">
        <f>Rangs!B40</f>
        <v/>
      </c>
      <c r="B41" s="127" t="str">
        <f>Rangs!C40</f>
        <v/>
      </c>
      <c r="C41" s="127" t="str">
        <f>Rangs!D40</f>
        <v/>
      </c>
      <c r="D41" s="127" t="str">
        <f>Rangs!E40</f>
        <v/>
      </c>
      <c r="E41" s="127" t="str">
        <f>Rangs!F40</f>
        <v/>
      </c>
      <c r="F41" s="127" t="str">
        <f>Rangs!G40</f>
        <v/>
      </c>
      <c r="G41" s="127" t="str">
        <f>Rangs!H40</f>
        <v/>
      </c>
      <c r="H41" s="127" t="str">
        <f>Rangs!I40</f>
        <v/>
      </c>
      <c r="I41" s="127" t="str">
        <f>Rangs!J40</f>
        <v/>
      </c>
      <c r="J41" s="129" t="str">
        <f>Rangs!K40</f>
        <v/>
      </c>
      <c r="K41" s="103" t="s">
        <v>178</v>
      </c>
      <c r="L41" s="79" t="e">
        <f>ABS(L5-L21)</f>
        <v>#DIV/0!</v>
      </c>
      <c r="M41" s="53" t="s">
        <v>90</v>
      </c>
      <c r="N41" s="79" t="e">
        <f>N$32*SQRT(((L$3*(L$3+1))/12)*((1/L4)+(1/L20)))</f>
        <v>#DIV/0!</v>
      </c>
      <c r="O41" s="81"/>
      <c r="P41" s="78"/>
      <c r="Q41" s="104"/>
    </row>
    <row r="42" spans="1:17" ht="15" x14ac:dyDescent="0.25">
      <c r="A42" s="127" t="str">
        <f>Rangs!B41</f>
        <v/>
      </c>
      <c r="B42" s="127" t="str">
        <f>Rangs!C41</f>
        <v/>
      </c>
      <c r="C42" s="127" t="str">
        <f>Rangs!D41</f>
        <v/>
      </c>
      <c r="D42" s="127" t="str">
        <f>Rangs!E41</f>
        <v/>
      </c>
      <c r="E42" s="127" t="str">
        <f>Rangs!F41</f>
        <v/>
      </c>
      <c r="F42" s="127" t="str">
        <f>Rangs!G41</f>
        <v/>
      </c>
      <c r="G42" s="127" t="str">
        <f>Rangs!H41</f>
        <v/>
      </c>
      <c r="H42" s="127" t="str">
        <f>Rangs!I41</f>
        <v/>
      </c>
      <c r="I42" s="127" t="str">
        <f>Rangs!J41</f>
        <v/>
      </c>
      <c r="J42" s="129" t="str">
        <f>Rangs!K41</f>
        <v/>
      </c>
      <c r="K42" s="103" t="s">
        <v>191</v>
      </c>
      <c r="L42" s="79" t="e">
        <f>ABS(L5-L23)</f>
        <v>#DIV/0!</v>
      </c>
      <c r="M42" s="53" t="s">
        <v>90</v>
      </c>
      <c r="N42" s="79" t="e">
        <f>N$32*SQRT(((L$3*(L$3+1))/12)*((1/L4)+(1/L22)))</f>
        <v>#DIV/0!</v>
      </c>
      <c r="O42" s="81"/>
      <c r="P42" s="78"/>
      <c r="Q42" s="104"/>
    </row>
    <row r="43" spans="1:17" ht="15" x14ac:dyDescent="0.25">
      <c r="A43" s="127" t="str">
        <f>Rangs!B42</f>
        <v/>
      </c>
      <c r="B43" s="127" t="str">
        <f>Rangs!C42</f>
        <v/>
      </c>
      <c r="C43" s="127" t="str">
        <f>Rangs!D42</f>
        <v/>
      </c>
      <c r="D43" s="127" t="str">
        <f>Rangs!E42</f>
        <v/>
      </c>
      <c r="E43" s="127" t="str">
        <f>Rangs!F42</f>
        <v/>
      </c>
      <c r="F43" s="127" t="str">
        <f>Rangs!G42</f>
        <v/>
      </c>
      <c r="G43" s="127" t="str">
        <f>Rangs!H42</f>
        <v/>
      </c>
      <c r="H43" s="127" t="str">
        <f>Rangs!I42</f>
        <v/>
      </c>
      <c r="I43" s="127" t="str">
        <f>Rangs!J42</f>
        <v/>
      </c>
      <c r="J43" s="129" t="str">
        <f>Rangs!K42</f>
        <v/>
      </c>
      <c r="K43" s="103" t="s">
        <v>93</v>
      </c>
      <c r="L43" s="79">
        <f>ABS(L7-L9)</f>
        <v>6.0500000000000007</v>
      </c>
      <c r="M43" s="53" t="s">
        <v>90</v>
      </c>
      <c r="N43" s="79">
        <f>N$32*SQRT(((L$3*(L$3+1))/12)*((1/L6)+(1/L8)))</f>
        <v>10.737000488568658</v>
      </c>
      <c r="O43" s="81"/>
      <c r="P43" s="78"/>
      <c r="Q43" s="104"/>
    </row>
    <row r="44" spans="1:17" ht="15" x14ac:dyDescent="0.25">
      <c r="A44" s="127" t="str">
        <f>Rangs!B43</f>
        <v/>
      </c>
      <c r="B44" s="127" t="str">
        <f>Rangs!C43</f>
        <v/>
      </c>
      <c r="C44" s="127" t="str">
        <f>Rangs!D43</f>
        <v/>
      </c>
      <c r="D44" s="127" t="str">
        <f>Rangs!E43</f>
        <v/>
      </c>
      <c r="E44" s="127" t="str">
        <f>Rangs!F43</f>
        <v/>
      </c>
      <c r="F44" s="127" t="str">
        <f>Rangs!G43</f>
        <v/>
      </c>
      <c r="G44" s="127" t="str">
        <f>Rangs!H43</f>
        <v/>
      </c>
      <c r="H44" s="127" t="str">
        <f>Rangs!I43</f>
        <v/>
      </c>
      <c r="I44" s="127" t="str">
        <f>Rangs!J43</f>
        <v/>
      </c>
      <c r="J44" s="129" t="str">
        <f>Rangs!K43</f>
        <v/>
      </c>
      <c r="K44" s="103" t="s">
        <v>104</v>
      </c>
      <c r="L44" s="79" t="e">
        <f>ABS(L7-L11)</f>
        <v>#DIV/0!</v>
      </c>
      <c r="M44" s="53" t="s">
        <v>90</v>
      </c>
      <c r="N44" s="79" t="e">
        <f>N$32*SQRT(((L$3*(L$3+1))/12)*((1/L6)+(1/L10)))</f>
        <v>#DIV/0!</v>
      </c>
      <c r="O44" s="81"/>
      <c r="P44" s="78"/>
      <c r="Q44" s="104"/>
    </row>
    <row r="45" spans="1:17" ht="15" x14ac:dyDescent="0.25">
      <c r="A45" s="127" t="str">
        <f>Rangs!B44</f>
        <v/>
      </c>
      <c r="B45" s="127" t="str">
        <f>Rangs!C44</f>
        <v/>
      </c>
      <c r="C45" s="127" t="str">
        <f>Rangs!D44</f>
        <v/>
      </c>
      <c r="D45" s="127" t="str">
        <f>Rangs!E44</f>
        <v/>
      </c>
      <c r="E45" s="127" t="str">
        <f>Rangs!F44</f>
        <v/>
      </c>
      <c r="F45" s="127" t="str">
        <f>Rangs!G44</f>
        <v/>
      </c>
      <c r="G45" s="127" t="str">
        <f>Rangs!H44</f>
        <v/>
      </c>
      <c r="H45" s="127" t="str">
        <f>Rangs!I44</f>
        <v/>
      </c>
      <c r="I45" s="127" t="str">
        <f>Rangs!J44</f>
        <v/>
      </c>
      <c r="J45" s="129" t="str">
        <f>Rangs!K44</f>
        <v/>
      </c>
      <c r="K45" s="103" t="s">
        <v>113</v>
      </c>
      <c r="L45" s="79" t="e">
        <f>ABS(L7-L13)</f>
        <v>#DIV/0!</v>
      </c>
      <c r="M45" s="53" t="s">
        <v>90</v>
      </c>
      <c r="N45" s="79" t="e">
        <f>N$32*SQRT(((L$3*(L$3+1))/12)*((1/L6)+(1/L12)))</f>
        <v>#DIV/0!</v>
      </c>
      <c r="O45" s="81"/>
      <c r="P45" s="78"/>
      <c r="Q45" s="104"/>
    </row>
    <row r="46" spans="1:17" ht="15" x14ac:dyDescent="0.25">
      <c r="A46" s="127" t="str">
        <f>Rangs!B45</f>
        <v/>
      </c>
      <c r="B46" s="127" t="str">
        <f>Rangs!C45</f>
        <v/>
      </c>
      <c r="C46" s="127" t="str">
        <f>Rangs!D45</f>
        <v/>
      </c>
      <c r="D46" s="127" t="str">
        <f>Rangs!E45</f>
        <v/>
      </c>
      <c r="E46" s="127" t="str">
        <f>Rangs!F45</f>
        <v/>
      </c>
      <c r="F46" s="127" t="str">
        <f>Rangs!G45</f>
        <v/>
      </c>
      <c r="G46" s="127" t="str">
        <f>Rangs!H45</f>
        <v/>
      </c>
      <c r="H46" s="127" t="str">
        <f>Rangs!I45</f>
        <v/>
      </c>
      <c r="I46" s="127" t="str">
        <f>Rangs!J45</f>
        <v/>
      </c>
      <c r="J46" s="129" t="str">
        <f>Rangs!K45</f>
        <v/>
      </c>
      <c r="K46" s="103" t="s">
        <v>121</v>
      </c>
      <c r="L46" s="79" t="e">
        <f>ABS(L7-L15)</f>
        <v>#DIV/0!</v>
      </c>
      <c r="M46" s="53" t="s">
        <v>90</v>
      </c>
      <c r="N46" s="79" t="e">
        <f>N$32*SQRT(((L$3*(L$3+1))/12)*((1/L6)+(1/L14)))</f>
        <v>#DIV/0!</v>
      </c>
      <c r="O46" s="81"/>
      <c r="P46" s="78"/>
      <c r="Q46" s="104"/>
    </row>
    <row r="47" spans="1:17" ht="15" x14ac:dyDescent="0.25">
      <c r="A47" s="127" t="str">
        <f>Rangs!B46</f>
        <v/>
      </c>
      <c r="B47" s="127" t="str">
        <f>Rangs!C46</f>
        <v/>
      </c>
      <c r="C47" s="127" t="str">
        <f>Rangs!D46</f>
        <v/>
      </c>
      <c r="D47" s="127" t="str">
        <f>Rangs!E46</f>
        <v/>
      </c>
      <c r="E47" s="127" t="str">
        <f>Rangs!F46</f>
        <v/>
      </c>
      <c r="F47" s="127" t="str">
        <f>Rangs!G46</f>
        <v/>
      </c>
      <c r="G47" s="127" t="str">
        <f>Rangs!H46</f>
        <v/>
      </c>
      <c r="H47" s="127" t="str">
        <f>Rangs!I46</f>
        <v/>
      </c>
      <c r="I47" s="127" t="str">
        <f>Rangs!J46</f>
        <v/>
      </c>
      <c r="J47" s="129" t="str">
        <f>Rangs!K46</f>
        <v/>
      </c>
      <c r="K47" s="103" t="s">
        <v>130</v>
      </c>
      <c r="L47" s="79" t="e">
        <f>ABS(L7-L17)</f>
        <v>#DIV/0!</v>
      </c>
      <c r="M47" s="53" t="s">
        <v>90</v>
      </c>
      <c r="N47" s="79" t="e">
        <f>N$32*SQRT(((L$3*(L$3+1))/12)*((1/L6)+(1/L16)))</f>
        <v>#DIV/0!</v>
      </c>
      <c r="O47" s="81"/>
      <c r="P47" s="78"/>
      <c r="Q47" s="104"/>
    </row>
    <row r="48" spans="1:17" ht="15" x14ac:dyDescent="0.25">
      <c r="A48" s="127" t="str">
        <f>Rangs!B47</f>
        <v/>
      </c>
      <c r="B48" s="127" t="str">
        <f>Rangs!C47</f>
        <v/>
      </c>
      <c r="C48" s="127" t="str">
        <f>Rangs!D47</f>
        <v/>
      </c>
      <c r="D48" s="127" t="str">
        <f>Rangs!E47</f>
        <v/>
      </c>
      <c r="E48" s="127" t="str">
        <f>Rangs!F47</f>
        <v/>
      </c>
      <c r="F48" s="127" t="str">
        <f>Rangs!G47</f>
        <v/>
      </c>
      <c r="G48" s="127" t="str">
        <f>Rangs!H47</f>
        <v/>
      </c>
      <c r="H48" s="127" t="str">
        <f>Rangs!I47</f>
        <v/>
      </c>
      <c r="I48" s="127" t="str">
        <f>Rangs!J47</f>
        <v/>
      </c>
      <c r="J48" s="129" t="str">
        <f>Rangs!K47</f>
        <v/>
      </c>
      <c r="K48" s="103" t="s">
        <v>147</v>
      </c>
      <c r="L48" s="79" t="e">
        <f>ABS(L7-L19)</f>
        <v>#DIV/0!</v>
      </c>
      <c r="M48" s="53" t="s">
        <v>90</v>
      </c>
      <c r="N48" s="79" t="e">
        <f>N$32*SQRT(((L$3*(L$3+1))/12)*((1/L6)+(1/L18)))</f>
        <v>#DIV/0!</v>
      </c>
      <c r="O48" s="81"/>
      <c r="P48" s="78"/>
      <c r="Q48" s="104"/>
    </row>
    <row r="49" spans="1:17" ht="15" x14ac:dyDescent="0.25">
      <c r="A49" s="127" t="str">
        <f>Rangs!B48</f>
        <v/>
      </c>
      <c r="B49" s="127" t="str">
        <f>Rangs!C48</f>
        <v/>
      </c>
      <c r="C49" s="127" t="str">
        <f>Rangs!D48</f>
        <v/>
      </c>
      <c r="D49" s="127" t="str">
        <f>Rangs!E48</f>
        <v/>
      </c>
      <c r="E49" s="127" t="str">
        <f>Rangs!F48</f>
        <v/>
      </c>
      <c r="F49" s="127" t="str">
        <f>Rangs!G48</f>
        <v/>
      </c>
      <c r="G49" s="127" t="str">
        <f>Rangs!H48</f>
        <v/>
      </c>
      <c r="H49" s="127" t="str">
        <f>Rangs!I48</f>
        <v/>
      </c>
      <c r="I49" s="127" t="str">
        <f>Rangs!J48</f>
        <v/>
      </c>
      <c r="J49" s="129" t="str">
        <f>Rangs!K48</f>
        <v/>
      </c>
      <c r="K49" s="103" t="s">
        <v>179</v>
      </c>
      <c r="L49" s="79" t="e">
        <f>ABS(L7-L21)</f>
        <v>#DIV/0!</v>
      </c>
      <c r="M49" s="53" t="s">
        <v>90</v>
      </c>
      <c r="N49" s="79" t="e">
        <f>N$32*SQRT(((L$3*(L$3+1))/12)*((1/L6)+(1/L20)))</f>
        <v>#DIV/0!</v>
      </c>
      <c r="O49" s="81"/>
      <c r="P49" s="78"/>
      <c r="Q49" s="104"/>
    </row>
    <row r="50" spans="1:17" ht="15" x14ac:dyDescent="0.25">
      <c r="A50" s="127" t="str">
        <f>Rangs!B49</f>
        <v/>
      </c>
      <c r="B50" s="127" t="str">
        <f>Rangs!C49</f>
        <v/>
      </c>
      <c r="C50" s="127" t="str">
        <f>Rangs!D49</f>
        <v/>
      </c>
      <c r="D50" s="127" t="str">
        <f>Rangs!E49</f>
        <v/>
      </c>
      <c r="E50" s="127" t="str">
        <f>Rangs!F49</f>
        <v/>
      </c>
      <c r="F50" s="127" t="str">
        <f>Rangs!G49</f>
        <v/>
      </c>
      <c r="G50" s="127" t="str">
        <f>Rangs!H49</f>
        <v/>
      </c>
      <c r="H50" s="127" t="str">
        <f>Rangs!I49</f>
        <v/>
      </c>
      <c r="I50" s="127" t="str">
        <f>Rangs!J49</f>
        <v/>
      </c>
      <c r="J50" s="129" t="str">
        <f>Rangs!K49</f>
        <v/>
      </c>
      <c r="K50" s="103" t="s">
        <v>192</v>
      </c>
      <c r="L50" s="79" t="e">
        <f>ABS(L7-L23)</f>
        <v>#DIV/0!</v>
      </c>
      <c r="M50" s="53" t="s">
        <v>90</v>
      </c>
      <c r="N50" s="79" t="e">
        <f>N$32*SQRT(((L$3*(L$3+1))/12)*((1/L6)+(1/L22)))</f>
        <v>#DIV/0!</v>
      </c>
      <c r="O50" s="81"/>
      <c r="P50" s="78"/>
      <c r="Q50" s="104"/>
    </row>
    <row r="51" spans="1:17" ht="15" x14ac:dyDescent="0.25">
      <c r="A51" s="127" t="str">
        <f>Rangs!B50</f>
        <v/>
      </c>
      <c r="B51" s="127" t="str">
        <f>Rangs!C50</f>
        <v/>
      </c>
      <c r="C51" s="127" t="str">
        <f>Rangs!D50</f>
        <v/>
      </c>
      <c r="D51" s="127" t="str">
        <f>Rangs!E50</f>
        <v/>
      </c>
      <c r="E51" s="127" t="str">
        <f>Rangs!F50</f>
        <v/>
      </c>
      <c r="F51" s="127" t="str">
        <f>Rangs!G50</f>
        <v/>
      </c>
      <c r="G51" s="127" t="str">
        <f>Rangs!H50</f>
        <v/>
      </c>
      <c r="H51" s="127" t="str">
        <f>Rangs!I50</f>
        <v/>
      </c>
      <c r="I51" s="127" t="str">
        <f>Rangs!J50</f>
        <v/>
      </c>
      <c r="J51" s="129" t="str">
        <f>Rangs!K50</f>
        <v/>
      </c>
      <c r="K51" s="103" t="s">
        <v>105</v>
      </c>
      <c r="L51" s="79" t="e">
        <f>ABS(L9-L11)</f>
        <v>#DIV/0!</v>
      </c>
      <c r="M51" s="53" t="s">
        <v>90</v>
      </c>
      <c r="N51" s="79" t="e">
        <f>N$32*SQRT(((L$3*(L$3+1))/12)*((1/L8)+(1/L10)))</f>
        <v>#DIV/0!</v>
      </c>
      <c r="O51" s="81"/>
      <c r="P51" s="78"/>
      <c r="Q51" s="104"/>
    </row>
    <row r="52" spans="1:17" ht="15" x14ac:dyDescent="0.25">
      <c r="A52" s="127" t="str">
        <f>Rangs!B51</f>
        <v/>
      </c>
      <c r="B52" s="127" t="str">
        <f>Rangs!C51</f>
        <v/>
      </c>
      <c r="C52" s="127" t="str">
        <f>Rangs!D51</f>
        <v/>
      </c>
      <c r="D52" s="127" t="str">
        <f>Rangs!E51</f>
        <v/>
      </c>
      <c r="E52" s="127" t="str">
        <f>Rangs!F51</f>
        <v/>
      </c>
      <c r="F52" s="127" t="str">
        <f>Rangs!G51</f>
        <v/>
      </c>
      <c r="G52" s="127" t="str">
        <f>Rangs!H51</f>
        <v/>
      </c>
      <c r="H52" s="127" t="str">
        <f>Rangs!I51</f>
        <v/>
      </c>
      <c r="I52" s="127" t="str">
        <f>Rangs!J51</f>
        <v/>
      </c>
      <c r="J52" s="129" t="str">
        <f>Rangs!K51</f>
        <v/>
      </c>
      <c r="K52" s="103" t="s">
        <v>114</v>
      </c>
      <c r="L52" s="79" t="e">
        <f>ABS(L9-L13)</f>
        <v>#DIV/0!</v>
      </c>
      <c r="M52" s="53" t="s">
        <v>90</v>
      </c>
      <c r="N52" s="79" t="e">
        <f>N$32*SQRT(((L$3*(L$3+1))/12)*((1/L8)+(1/L12)))</f>
        <v>#DIV/0!</v>
      </c>
      <c r="O52" s="81"/>
      <c r="P52" s="78"/>
      <c r="Q52" s="104"/>
    </row>
    <row r="53" spans="1:17" ht="15" x14ac:dyDescent="0.25">
      <c r="A53" s="127" t="str">
        <f>Rangs!B52</f>
        <v/>
      </c>
      <c r="B53" s="127" t="str">
        <f>Rangs!C52</f>
        <v/>
      </c>
      <c r="C53" s="127" t="str">
        <f>Rangs!D52</f>
        <v/>
      </c>
      <c r="D53" s="127" t="str">
        <f>Rangs!E52</f>
        <v/>
      </c>
      <c r="E53" s="127" t="str">
        <f>Rangs!F52</f>
        <v/>
      </c>
      <c r="F53" s="127" t="str">
        <f>Rangs!G52</f>
        <v/>
      </c>
      <c r="G53" s="127" t="str">
        <f>Rangs!H52</f>
        <v/>
      </c>
      <c r="H53" s="127" t="str">
        <f>Rangs!I52</f>
        <v/>
      </c>
      <c r="I53" s="127" t="str">
        <f>Rangs!J52</f>
        <v/>
      </c>
      <c r="J53" s="129" t="str">
        <f>Rangs!K52</f>
        <v/>
      </c>
      <c r="K53" s="103" t="s">
        <v>122</v>
      </c>
      <c r="L53" s="79" t="e">
        <f>ABS(L9-L15)</f>
        <v>#DIV/0!</v>
      </c>
      <c r="M53" s="53" t="s">
        <v>90</v>
      </c>
      <c r="N53" s="79" t="e">
        <f>N$32*SQRT(((L$3*(L$3+1))/12)*((1/L8)+(1/L14)))</f>
        <v>#DIV/0!</v>
      </c>
      <c r="O53" s="81"/>
      <c r="P53" s="78"/>
      <c r="Q53" s="104"/>
    </row>
    <row r="54" spans="1:17" ht="15" x14ac:dyDescent="0.25">
      <c r="A54" s="127" t="str">
        <f>Rangs!B53</f>
        <v/>
      </c>
      <c r="B54" s="127" t="str">
        <f>Rangs!C53</f>
        <v/>
      </c>
      <c r="C54" s="127" t="str">
        <f>Rangs!D53</f>
        <v/>
      </c>
      <c r="D54" s="127" t="str">
        <f>Rangs!E53</f>
        <v/>
      </c>
      <c r="E54" s="127" t="str">
        <f>Rangs!F53</f>
        <v/>
      </c>
      <c r="F54" s="127" t="str">
        <f>Rangs!G53</f>
        <v/>
      </c>
      <c r="G54" s="127" t="str">
        <f>Rangs!H53</f>
        <v/>
      </c>
      <c r="H54" s="127" t="str">
        <f>Rangs!I53</f>
        <v/>
      </c>
      <c r="I54" s="127" t="str">
        <f>Rangs!J53</f>
        <v/>
      </c>
      <c r="J54" s="129" t="str">
        <f>Rangs!K53</f>
        <v/>
      </c>
      <c r="K54" s="103" t="s">
        <v>131</v>
      </c>
      <c r="L54" s="79" t="e">
        <f>ABS(L9-L17)</f>
        <v>#DIV/0!</v>
      </c>
      <c r="M54" s="53" t="s">
        <v>90</v>
      </c>
      <c r="N54" s="79" t="e">
        <f>N$32*SQRT(((L$3*(L$3+1))/12)*((1/L8)+(1/L16)))</f>
        <v>#DIV/0!</v>
      </c>
      <c r="O54" s="81"/>
      <c r="P54" s="78"/>
      <c r="Q54" s="104"/>
    </row>
    <row r="55" spans="1:17" ht="15" x14ac:dyDescent="0.25">
      <c r="A55" s="127" t="str">
        <f>Rangs!B54</f>
        <v/>
      </c>
      <c r="B55" s="127" t="str">
        <f>Rangs!C54</f>
        <v/>
      </c>
      <c r="C55" s="127" t="str">
        <f>Rangs!D54</f>
        <v/>
      </c>
      <c r="D55" s="127" t="str">
        <f>Rangs!E54</f>
        <v/>
      </c>
      <c r="E55" s="127" t="str">
        <f>Rangs!F54</f>
        <v/>
      </c>
      <c r="F55" s="127" t="str">
        <f>Rangs!G54</f>
        <v/>
      </c>
      <c r="G55" s="127" t="str">
        <f>Rangs!H54</f>
        <v/>
      </c>
      <c r="H55" s="127" t="str">
        <f>Rangs!I54</f>
        <v/>
      </c>
      <c r="I55" s="127" t="str">
        <f>Rangs!J54</f>
        <v/>
      </c>
      <c r="J55" s="129" t="str">
        <f>Rangs!K54</f>
        <v/>
      </c>
      <c r="K55" s="103" t="s">
        <v>148</v>
      </c>
      <c r="L55" s="79" t="e">
        <f>ABS(L9-L19)</f>
        <v>#DIV/0!</v>
      </c>
      <c r="M55" s="53" t="s">
        <v>90</v>
      </c>
      <c r="N55" s="79" t="e">
        <f>N$32*SQRT(((L$3*(L$3+1))/12)*((1/L8)+(1/L18)))</f>
        <v>#DIV/0!</v>
      </c>
      <c r="O55" s="81"/>
      <c r="P55" s="78"/>
      <c r="Q55" s="104"/>
    </row>
    <row r="56" spans="1:17" ht="15" x14ac:dyDescent="0.25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103" t="s">
        <v>180</v>
      </c>
      <c r="L56" s="79" t="e">
        <f>ABS(L9-L21)</f>
        <v>#DIV/0!</v>
      </c>
      <c r="M56" s="53" t="s">
        <v>90</v>
      </c>
      <c r="N56" s="79" t="e">
        <f>N$32*SQRT(((L$3*(L$3+1))/12)*((1/L8)+(1/L20)))</f>
        <v>#DIV/0!</v>
      </c>
      <c r="O56" s="81"/>
      <c r="P56" s="78"/>
      <c r="Q56" s="104"/>
    </row>
    <row r="57" spans="1:17" ht="1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103" t="s">
        <v>193</v>
      </c>
      <c r="L57" s="79" t="e">
        <f>ABS(L9-L23)</f>
        <v>#DIV/0!</v>
      </c>
      <c r="M57" s="53" t="s">
        <v>90</v>
      </c>
      <c r="N57" s="79" t="e">
        <f>N$32*SQRT(((L$3*(L$3+1))/12)*((1/L8)+(1/L22)))</f>
        <v>#DIV/0!</v>
      </c>
      <c r="O57" s="81"/>
      <c r="P57" s="78"/>
      <c r="Q57" s="104"/>
    </row>
    <row r="58" spans="1:17" ht="1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103" t="s">
        <v>115</v>
      </c>
      <c r="L58" s="79" t="e">
        <f>ABS(L11-L13)</f>
        <v>#DIV/0!</v>
      </c>
      <c r="M58" s="53" t="s">
        <v>90</v>
      </c>
      <c r="N58" s="79" t="e">
        <f>N$32*SQRT(((L$3*(L$3+1))/12)*((1/L10)+(1/L12)))</f>
        <v>#DIV/0!</v>
      </c>
      <c r="O58" s="81"/>
      <c r="P58" s="78"/>
      <c r="Q58" s="104"/>
    </row>
    <row r="59" spans="1:17" ht="15" x14ac:dyDescent="0.25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103" t="s">
        <v>123</v>
      </c>
      <c r="L59" s="79" t="e">
        <f>ABS(L11-L15)</f>
        <v>#DIV/0!</v>
      </c>
      <c r="M59" s="53" t="s">
        <v>90</v>
      </c>
      <c r="N59" s="79" t="e">
        <f>N$32*SQRT(((L$3*(L$3+1))/12)*((1/L10)+(1/L14)))</f>
        <v>#DIV/0!</v>
      </c>
      <c r="O59" s="81"/>
      <c r="P59" s="78"/>
      <c r="Q59" s="104"/>
    </row>
    <row r="60" spans="1:17" ht="15" x14ac:dyDescent="0.2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103" t="s">
        <v>132</v>
      </c>
      <c r="L60" s="79" t="e">
        <f>ABS(L11-L17)</f>
        <v>#DIV/0!</v>
      </c>
      <c r="M60" s="53" t="s">
        <v>90</v>
      </c>
      <c r="N60" s="79" t="e">
        <f>N$32*SQRT(((L$3*(L$3+1))/12)*((1/L10)+(1/L16)))</f>
        <v>#DIV/0!</v>
      </c>
      <c r="O60" s="81"/>
      <c r="P60" s="78"/>
      <c r="Q60" s="104"/>
    </row>
    <row r="61" spans="1:17" ht="15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103" t="s">
        <v>149</v>
      </c>
      <c r="L61" s="79" t="e">
        <f>ABS(L11-L19)</f>
        <v>#DIV/0!</v>
      </c>
      <c r="M61" s="53" t="s">
        <v>90</v>
      </c>
      <c r="N61" s="79" t="e">
        <f>N$32*SQRT(((L$3*(L$3+1))/12)*((1/L10)+(1/L18)))</f>
        <v>#DIV/0!</v>
      </c>
      <c r="O61" s="81"/>
      <c r="P61" s="78"/>
      <c r="Q61" s="104"/>
    </row>
    <row r="62" spans="1:17" ht="15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103" t="s">
        <v>181</v>
      </c>
      <c r="L62" s="79" t="e">
        <f>ABS(L11-L21)</f>
        <v>#DIV/0!</v>
      </c>
      <c r="M62" s="53" t="s">
        <v>90</v>
      </c>
      <c r="N62" s="79" t="e">
        <f>N$32*SQRT(((L$3*(L$3+1))/12)*((1/L10)+(1/L20)))</f>
        <v>#DIV/0!</v>
      </c>
      <c r="O62" s="81"/>
      <c r="P62" s="78"/>
      <c r="Q62" s="104"/>
    </row>
    <row r="63" spans="1:17" ht="15" x14ac:dyDescent="0.25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103" t="s">
        <v>194</v>
      </c>
      <c r="L63" s="79" t="e">
        <f>ABS(L11-L23)</f>
        <v>#DIV/0!</v>
      </c>
      <c r="M63" s="53" t="s">
        <v>90</v>
      </c>
      <c r="N63" s="79" t="e">
        <f>N$32*SQRT(((L$3*(L$3+1))/12)*((1/L10)+(1/L22)))</f>
        <v>#DIV/0!</v>
      </c>
      <c r="O63" s="81"/>
      <c r="P63" s="78"/>
      <c r="Q63" s="104"/>
    </row>
    <row r="64" spans="1:17" ht="15" x14ac:dyDescent="0.25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103" t="s">
        <v>124</v>
      </c>
      <c r="L64" s="79" t="e">
        <f>ABS(L13-L15)</f>
        <v>#DIV/0!</v>
      </c>
      <c r="M64" s="53" t="s">
        <v>90</v>
      </c>
      <c r="N64" s="79" t="e">
        <f>N$32*SQRT(((L$3*(L$3+1))/12)*((1/L12)+(1/L14)))</f>
        <v>#DIV/0!</v>
      </c>
      <c r="O64" s="81"/>
      <c r="P64" s="78"/>
      <c r="Q64" s="104"/>
    </row>
    <row r="65" spans="1:17" ht="15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103" t="s">
        <v>133</v>
      </c>
      <c r="L65" s="79" t="e">
        <f>ABS(L13-L17)</f>
        <v>#DIV/0!</v>
      </c>
      <c r="M65" s="53" t="s">
        <v>90</v>
      </c>
      <c r="N65" s="79" t="e">
        <f>N$32*SQRT(((L$3*(L$3+1))/12)*((1/L12)+(1/L16)))</f>
        <v>#DIV/0!</v>
      </c>
      <c r="O65" s="81"/>
      <c r="P65" s="78"/>
      <c r="Q65" s="104"/>
    </row>
    <row r="66" spans="1:17" ht="15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103" t="s">
        <v>150</v>
      </c>
      <c r="L66" s="79" t="e">
        <f>ABS(L13-L19)</f>
        <v>#DIV/0!</v>
      </c>
      <c r="M66" s="53" t="s">
        <v>90</v>
      </c>
      <c r="N66" s="79" t="e">
        <f>N$32*SQRT(((L$3*(L$3+1))/12)*((1/L12)+(1/L18)))</f>
        <v>#DIV/0!</v>
      </c>
      <c r="O66" s="81"/>
      <c r="P66" s="78"/>
      <c r="Q66" s="104"/>
    </row>
    <row r="67" spans="1:17" ht="15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103" t="s">
        <v>182</v>
      </c>
      <c r="L67" s="79" t="e">
        <f>ABS(L13-L21)</f>
        <v>#DIV/0!</v>
      </c>
      <c r="M67" s="53" t="s">
        <v>90</v>
      </c>
      <c r="N67" s="79" t="e">
        <f>N$32*SQRT(((L$3*(L$3+1))/12)*((1/L12)+(1/L20)))</f>
        <v>#DIV/0!</v>
      </c>
      <c r="O67" s="81"/>
      <c r="P67" s="78"/>
      <c r="Q67" s="104"/>
    </row>
    <row r="68" spans="1:17" ht="15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103" t="s">
        <v>195</v>
      </c>
      <c r="L68" s="79" t="e">
        <f>ABS(L13-L23)</f>
        <v>#DIV/0!</v>
      </c>
      <c r="M68" s="53" t="s">
        <v>90</v>
      </c>
      <c r="N68" s="79" t="e">
        <f>N$32*SQRT(((L$3*(L$3+1))/12)*((1/L12)+(1/L22)))</f>
        <v>#DIV/0!</v>
      </c>
      <c r="O68" s="81"/>
      <c r="P68" s="78"/>
      <c r="Q68" s="104"/>
    </row>
    <row r="69" spans="1:17" ht="15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103" t="s">
        <v>134</v>
      </c>
      <c r="L69" s="79" t="e">
        <f>ABS(L15-L17)</f>
        <v>#DIV/0!</v>
      </c>
      <c r="M69" s="53" t="s">
        <v>90</v>
      </c>
      <c r="N69" s="79" t="e">
        <f>N$32*SQRT(((L$3*(L$3+1))/12)*((1/L14)+(1/L16)))</f>
        <v>#DIV/0!</v>
      </c>
      <c r="O69" s="81"/>
      <c r="P69" s="78"/>
      <c r="Q69" s="104"/>
    </row>
    <row r="70" spans="1:17" ht="15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103" t="s">
        <v>151</v>
      </c>
      <c r="L70" s="79" t="e">
        <f>ABS(L15-L19)</f>
        <v>#DIV/0!</v>
      </c>
      <c r="M70" s="53" t="s">
        <v>90</v>
      </c>
      <c r="N70" s="79" t="e">
        <f>N$32*SQRT(((L$3*(L$3+1))/12)*((1/L14)+(1/L18)))</f>
        <v>#DIV/0!</v>
      </c>
      <c r="O70" s="81"/>
      <c r="P70" s="78"/>
      <c r="Q70" s="104"/>
    </row>
    <row r="71" spans="1:17" ht="15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103" t="s">
        <v>183</v>
      </c>
      <c r="L71" s="79" t="e">
        <f>ABS(L15-L21)</f>
        <v>#DIV/0!</v>
      </c>
      <c r="M71" s="53" t="s">
        <v>90</v>
      </c>
      <c r="N71" s="79" t="e">
        <f>N$32*SQRT(((L$3*(L$3+1))/12)*((1/L14)+(1/L20)))</f>
        <v>#DIV/0!</v>
      </c>
      <c r="O71" s="81"/>
      <c r="P71" s="78"/>
      <c r="Q71" s="104"/>
    </row>
    <row r="72" spans="1:17" ht="15" x14ac:dyDescent="0.2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103" t="s">
        <v>196</v>
      </c>
      <c r="L72" s="79" t="e">
        <f>ABS(L15-L23)</f>
        <v>#DIV/0!</v>
      </c>
      <c r="M72" s="53" t="s">
        <v>90</v>
      </c>
      <c r="N72" s="79" t="e">
        <f>N$32*SQRT(((L$3*(L$3+1))/12)*((1/L14)+(1/L22)))</f>
        <v>#DIV/0!</v>
      </c>
      <c r="O72" s="81"/>
      <c r="P72" s="78"/>
      <c r="Q72" s="104"/>
    </row>
    <row r="73" spans="1:17" ht="15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103" t="s">
        <v>152</v>
      </c>
      <c r="L73" s="79" t="e">
        <f>ABS(L17-L19)</f>
        <v>#DIV/0!</v>
      </c>
      <c r="M73" s="53" t="s">
        <v>90</v>
      </c>
      <c r="N73" s="79" t="e">
        <f>N$32*SQRT(((L$3*(L$3+1))/12)*((1/L16)+(1/L18)))</f>
        <v>#DIV/0!</v>
      </c>
      <c r="O73" s="121"/>
      <c r="P73" s="78"/>
      <c r="Q73" s="104"/>
    </row>
    <row r="74" spans="1:17" ht="15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103" t="s">
        <v>184</v>
      </c>
      <c r="L74" s="79" t="e">
        <f>ABS(L17-L21)</f>
        <v>#DIV/0!</v>
      </c>
      <c r="M74" s="53" t="s">
        <v>90</v>
      </c>
      <c r="N74" s="79" t="e">
        <f>N$32*SQRT(((L$3*(L$3+1))/12)*((1/L16)+(1/L20)))</f>
        <v>#DIV/0!</v>
      </c>
      <c r="O74" s="121"/>
      <c r="P74" s="78"/>
      <c r="Q74" s="104"/>
    </row>
    <row r="75" spans="1:17" ht="15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103" t="s">
        <v>197</v>
      </c>
      <c r="L75" s="79" t="e">
        <f>ABS(L17-L23)</f>
        <v>#DIV/0!</v>
      </c>
      <c r="M75" s="53" t="s">
        <v>90</v>
      </c>
      <c r="N75" s="79" t="e">
        <f>N$32*SQRT(((L$3*(L$3+1))/12)*((1/L16)+(1/L22)))</f>
        <v>#DIV/0!</v>
      </c>
      <c r="O75" s="121"/>
      <c r="P75" s="78"/>
      <c r="Q75" s="104"/>
    </row>
    <row r="76" spans="1:17" ht="15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103" t="s">
        <v>185</v>
      </c>
      <c r="L76" s="79" t="e">
        <f>ABS(L19-L21)</f>
        <v>#DIV/0!</v>
      </c>
      <c r="M76" s="53" t="s">
        <v>90</v>
      </c>
      <c r="N76" s="79" t="e">
        <f>N$32*SQRT(((L$3*(L$3+1))/12)*((1/L18)+(1/L20)))</f>
        <v>#DIV/0!</v>
      </c>
      <c r="O76" s="121"/>
      <c r="P76" s="78"/>
      <c r="Q76" s="104"/>
    </row>
    <row r="77" spans="1:17" ht="15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103" t="s">
        <v>198</v>
      </c>
      <c r="L77" s="79" t="e">
        <f>ABS(L19-L23)</f>
        <v>#DIV/0!</v>
      </c>
      <c r="M77" s="53" t="s">
        <v>90</v>
      </c>
      <c r="N77" s="79" t="e">
        <f>N$32*SQRT(((L$3*(L$3+1))/12)*((1/L18)+(1/L22)))</f>
        <v>#DIV/0!</v>
      </c>
      <c r="O77" s="121"/>
      <c r="P77" s="78"/>
      <c r="Q77" s="104"/>
    </row>
    <row r="78" spans="1:17" ht="15.75" thickBot="1" x14ac:dyDescent="0.3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105" t="s">
        <v>199</v>
      </c>
      <c r="L78" s="106" t="e">
        <f>ABS(L21-L23)</f>
        <v>#DIV/0!</v>
      </c>
      <c r="M78" s="107" t="s">
        <v>90</v>
      </c>
      <c r="N78" s="106" t="e">
        <f>N$32*SQRT(((L$3*(L$3+1))/12)*((1/L20)+(1/L22)))</f>
        <v>#DIV/0!</v>
      </c>
      <c r="O78" s="128"/>
      <c r="P78" s="110"/>
      <c r="Q78" s="111"/>
    </row>
    <row r="79" spans="1:17" ht="13.5" thickBo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117"/>
      <c r="L79" s="92"/>
      <c r="M79" s="92"/>
      <c r="N79" s="92"/>
      <c r="O79" s="92"/>
      <c r="P79" s="92"/>
      <c r="Q79" s="92"/>
    </row>
    <row r="80" spans="1:17" ht="45.75" customHeight="1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168" t="s">
        <v>260</v>
      </c>
      <c r="L80" s="169"/>
      <c r="M80" s="169"/>
      <c r="N80" s="169"/>
      <c r="O80" s="169"/>
      <c r="P80" s="169"/>
      <c r="Q80" s="170"/>
    </row>
    <row r="81" spans="1:17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91"/>
      <c r="L81" s="92"/>
      <c r="M81" s="92"/>
      <c r="N81" s="92"/>
      <c r="O81" s="92"/>
      <c r="P81" s="92"/>
      <c r="Q81" s="93"/>
    </row>
    <row r="82" spans="1:17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91"/>
      <c r="L82" s="160" t="s">
        <v>65</v>
      </c>
      <c r="M82" s="160"/>
      <c r="N82" s="160"/>
      <c r="O82" s="160"/>
      <c r="P82" s="160"/>
      <c r="Q82" s="161"/>
    </row>
    <row r="83" spans="1:17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94" t="s">
        <v>66</v>
      </c>
      <c r="L83" s="73">
        <v>0.3</v>
      </c>
      <c r="M83" s="73">
        <v>0.25</v>
      </c>
      <c r="N83" s="73">
        <v>0.2</v>
      </c>
      <c r="O83" s="73">
        <v>0.15</v>
      </c>
      <c r="P83" s="73">
        <v>0.1</v>
      </c>
      <c r="Q83" s="95">
        <v>0.05</v>
      </c>
    </row>
    <row r="84" spans="1:17" x14ac:dyDescent="0.2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94" t="s">
        <v>68</v>
      </c>
      <c r="L84" s="73">
        <v>0.15</v>
      </c>
      <c r="M84" s="73">
        <v>0.125</v>
      </c>
      <c r="N84" s="73">
        <v>0.1</v>
      </c>
      <c r="O84" s="73">
        <v>7.4999999999999997E-2</v>
      </c>
      <c r="P84" s="73">
        <v>0.05</v>
      </c>
      <c r="Q84" s="95">
        <v>2.5000000000000001E-2</v>
      </c>
    </row>
    <row r="85" spans="1:17" ht="15" thickBo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112" t="s">
        <v>95</v>
      </c>
      <c r="L85" s="74">
        <v>3</v>
      </c>
      <c r="M85" s="75">
        <v>4</v>
      </c>
      <c r="N85" s="75">
        <v>5</v>
      </c>
      <c r="O85" s="75">
        <v>6</v>
      </c>
      <c r="P85" s="75">
        <v>7</v>
      </c>
      <c r="Q85" s="97">
        <v>8</v>
      </c>
    </row>
    <row r="86" spans="1:17" ht="15" thickBo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98" t="s">
        <v>85</v>
      </c>
      <c r="L86" s="88">
        <v>7</v>
      </c>
      <c r="M86" s="92"/>
      <c r="N86" s="92"/>
      <c r="O86" s="92"/>
      <c r="P86" s="92"/>
      <c r="Q86" s="93"/>
    </row>
    <row r="87" spans="1:17" x14ac:dyDescent="0.2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91"/>
      <c r="L87" s="92"/>
      <c r="M87" s="113" t="s">
        <v>96</v>
      </c>
      <c r="N87" s="114">
        <f>VLOOKUP(8,__TZ2,L86,FALSE)</f>
        <v>2.4980000000000002</v>
      </c>
      <c r="O87" s="92"/>
      <c r="P87" s="92"/>
      <c r="Q87" s="93"/>
    </row>
    <row r="88" spans="1:17" ht="15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162" t="s">
        <v>87</v>
      </c>
      <c r="L88" s="163"/>
      <c r="M88" s="164" t="s">
        <v>88</v>
      </c>
      <c r="N88" s="165"/>
      <c r="O88" s="89"/>
      <c r="P88" s="83"/>
      <c r="Q88" s="102"/>
    </row>
    <row r="89" spans="1:17" ht="15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103" t="s">
        <v>97</v>
      </c>
      <c r="L89" s="79">
        <f>ABS(L5-L7)</f>
        <v>3.1285714285714281</v>
      </c>
      <c r="M89" s="53" t="s">
        <v>90</v>
      </c>
      <c r="N89" s="79">
        <f>$N$87*SQRT((($L$3*($L$3+1))/12)*((1/$L$4)+(1/$L$6)))</f>
        <v>7.8085692269088955</v>
      </c>
      <c r="O89" s="81" t="s">
        <v>91</v>
      </c>
      <c r="P89" s="78"/>
      <c r="Q89" s="104"/>
    </row>
    <row r="90" spans="1:17" ht="15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103" t="s">
        <v>98</v>
      </c>
      <c r="L90" s="79">
        <f>ABS(L5-L9)</f>
        <v>9.1785714285714288</v>
      </c>
      <c r="M90" s="53" t="s">
        <v>90</v>
      </c>
      <c r="N90" s="79">
        <f>$N$87*SQRT((($L$3*($L$3+1))/12)*((1/$L$4)+(1/$L$8)))</f>
        <v>7.4192822814224142</v>
      </c>
      <c r="O90" s="81" t="s">
        <v>202</v>
      </c>
      <c r="P90" s="78"/>
      <c r="Q90" s="104"/>
    </row>
    <row r="91" spans="1:17" ht="15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103" t="s">
        <v>106</v>
      </c>
      <c r="L91" s="79" t="e">
        <f>ABS(L5-L11)</f>
        <v>#DIV/0!</v>
      </c>
      <c r="M91" s="53" t="s">
        <v>90</v>
      </c>
      <c r="N91" s="79" t="e">
        <f>$N$87*SQRT((($L$3*($L$3+1))/12)*((1/$L$4)+(1/$L$10)))</f>
        <v>#DIV/0!</v>
      </c>
      <c r="O91" s="81" t="s">
        <v>103</v>
      </c>
      <c r="P91" s="78"/>
      <c r="Q91" s="104"/>
    </row>
    <row r="92" spans="1:17" ht="15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103" t="s">
        <v>116</v>
      </c>
      <c r="L92" s="79" t="e">
        <f>ABS(L5-L13)</f>
        <v>#DIV/0!</v>
      </c>
      <c r="M92" s="53" t="s">
        <v>90</v>
      </c>
      <c r="N92" s="79" t="e">
        <f>$N$87*SQRT((($L$3*($L$3+1))/12)*((1/$L$4)+(1/$L$12)))</f>
        <v>#DIV/0!</v>
      </c>
      <c r="O92" s="81"/>
      <c r="P92" s="78"/>
      <c r="Q92" s="104"/>
    </row>
    <row r="93" spans="1:17" ht="15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103" t="s">
        <v>125</v>
      </c>
      <c r="L93" s="79" t="e">
        <f>ABS(L5-L15)</f>
        <v>#DIV/0!</v>
      </c>
      <c r="M93" s="53" t="s">
        <v>90</v>
      </c>
      <c r="N93" s="79" t="e">
        <f>$N$87*SQRT((($L$3*($L$3+1))/12)*((1/$L$4)+(1/$L$14)))</f>
        <v>#DIV/0!</v>
      </c>
      <c r="O93" s="81"/>
      <c r="P93" s="78"/>
      <c r="Q93" s="104"/>
    </row>
    <row r="94" spans="1:17" ht="15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103" t="s">
        <v>135</v>
      </c>
      <c r="L94" s="79" t="e">
        <f>ABS(L5-L17)</f>
        <v>#DIV/0!</v>
      </c>
      <c r="M94" s="53" t="s">
        <v>90</v>
      </c>
      <c r="N94" s="79" t="e">
        <f>$N$87*SQRT((($L$3*($L$3+1))/12)*((1/$L$4)+(1/$L$16)))</f>
        <v>#DIV/0!</v>
      </c>
      <c r="O94" s="81"/>
      <c r="P94" s="78"/>
      <c r="Q94" s="104"/>
    </row>
    <row r="95" spans="1:17" ht="15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103" t="s">
        <v>153</v>
      </c>
      <c r="L95" s="79" t="e">
        <f>ABS(L5-L19)</f>
        <v>#DIV/0!</v>
      </c>
      <c r="M95" s="53" t="s">
        <v>90</v>
      </c>
      <c r="N95" s="79" t="e">
        <f>$N$87*SQRT((($L$3*($L$3+1))/12)*((1/$L$4)+(1/$L$18)))</f>
        <v>#DIV/0!</v>
      </c>
      <c r="O95" s="121"/>
      <c r="P95" s="78"/>
      <c r="Q95" s="104"/>
    </row>
    <row r="96" spans="1:17" ht="15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103" t="s">
        <v>186</v>
      </c>
      <c r="L96" s="79" t="e">
        <f>ABS(L5-L21)</f>
        <v>#DIV/0!</v>
      </c>
      <c r="M96" s="53" t="s">
        <v>90</v>
      </c>
      <c r="N96" s="79" t="e">
        <f>$N$87*SQRT((($L$3*($L$3+1))/12)*((1/$L$4)+(1/$L$20)))</f>
        <v>#DIV/0!</v>
      </c>
      <c r="O96" s="121"/>
      <c r="P96" s="78"/>
      <c r="Q96" s="104"/>
    </row>
    <row r="97" spans="1:17" ht="15.75" thickBot="1" x14ac:dyDescent="0.3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105" t="s">
        <v>200</v>
      </c>
      <c r="L97" s="106" t="e">
        <f>ABS(L5-L23)</f>
        <v>#DIV/0!</v>
      </c>
      <c r="M97" s="107" t="s">
        <v>90</v>
      </c>
      <c r="N97" s="106" t="e">
        <f>$N$87*SQRT((($L$3*($L$3+1))/12)*((1/$L$4)+(1/$L$22)))</f>
        <v>#DIV/0!</v>
      </c>
      <c r="O97" s="128"/>
      <c r="P97" s="110"/>
      <c r="Q97" s="111"/>
    </row>
  </sheetData>
  <sheetProtection sheet="1" objects="1" scenarios="1" formatCells="0"/>
  <mergeCells count="10">
    <mergeCell ref="F1:Q1"/>
    <mergeCell ref="A4:J4"/>
    <mergeCell ref="K25:Q25"/>
    <mergeCell ref="L27:Q27"/>
    <mergeCell ref="K88:L88"/>
    <mergeCell ref="M88:N88"/>
    <mergeCell ref="K33:L33"/>
    <mergeCell ref="M33:N33"/>
    <mergeCell ref="K80:Q80"/>
    <mergeCell ref="L82:Q82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B2:I49"/>
  <sheetViews>
    <sheetView workbookViewId="0">
      <selection activeCell="F5" sqref="F5"/>
    </sheetView>
  </sheetViews>
  <sheetFormatPr baseColWidth="10" defaultColWidth="11.42578125" defaultRowHeight="12.75" x14ac:dyDescent="0.2"/>
  <cols>
    <col min="1" max="1" width="6.42578125" style="15" customWidth="1"/>
    <col min="2" max="2" width="6.140625" style="15" customWidth="1"/>
    <col min="3" max="4" width="11.42578125" style="15" customWidth="1"/>
    <col min="5" max="5" width="4.140625" style="15" customWidth="1"/>
    <col min="6" max="16384" width="11.42578125" style="15"/>
  </cols>
  <sheetData>
    <row r="2" spans="2:9" ht="15.75" x14ac:dyDescent="0.25">
      <c r="C2" s="174" t="s">
        <v>225</v>
      </c>
      <c r="D2" s="174"/>
      <c r="E2" s="174"/>
      <c r="F2" s="174"/>
      <c r="G2" s="174"/>
      <c r="H2" s="174"/>
      <c r="I2" s="174"/>
    </row>
    <row r="3" spans="2:9" ht="15.75" x14ac:dyDescent="0.25">
      <c r="C3" s="174" t="s">
        <v>171</v>
      </c>
      <c r="D3" s="174"/>
      <c r="E3" s="174"/>
      <c r="F3" s="174"/>
      <c r="G3" s="174"/>
      <c r="H3" s="174"/>
      <c r="I3" s="174"/>
    </row>
    <row r="4" spans="2:9" ht="15.75" x14ac:dyDescent="0.25">
      <c r="C4" s="174" t="s">
        <v>209</v>
      </c>
      <c r="D4" s="174"/>
      <c r="E4" s="174"/>
      <c r="F4" s="174"/>
      <c r="G4" s="174"/>
      <c r="H4" s="174"/>
      <c r="I4" s="174"/>
    </row>
    <row r="7" spans="2:9" x14ac:dyDescent="0.2">
      <c r="B7" s="16" t="s">
        <v>300</v>
      </c>
    </row>
    <row r="8" spans="2:9" x14ac:dyDescent="0.2">
      <c r="C8" s="130" t="s">
        <v>222</v>
      </c>
    </row>
    <row r="9" spans="2:9" x14ac:dyDescent="0.2">
      <c r="B9" s="55"/>
      <c r="C9" s="137" t="s">
        <v>301</v>
      </c>
    </row>
    <row r="10" spans="2:9" x14ac:dyDescent="0.2">
      <c r="B10" s="55"/>
    </row>
    <row r="11" spans="2:9" x14ac:dyDescent="0.2">
      <c r="B11" s="55" t="s">
        <v>228</v>
      </c>
    </row>
    <row r="13" spans="2:9" x14ac:dyDescent="0.2">
      <c r="C13" s="131" t="s">
        <v>210</v>
      </c>
      <c r="D13" s="131" t="s">
        <v>211</v>
      </c>
    </row>
    <row r="14" spans="2:9" x14ac:dyDescent="0.2">
      <c r="C14" s="73" t="s">
        <v>212</v>
      </c>
      <c r="D14" s="132">
        <v>0.78500000000000003</v>
      </c>
    </row>
    <row r="15" spans="2:9" x14ac:dyDescent="0.2">
      <c r="C15" s="73" t="s">
        <v>212</v>
      </c>
      <c r="D15" s="132">
        <v>0.79325905603559033</v>
      </c>
    </row>
    <row r="16" spans="2:9" x14ac:dyDescent="0.2">
      <c r="C16" s="73" t="s">
        <v>212</v>
      </c>
      <c r="D16" s="132">
        <v>0.75996059375921932</v>
      </c>
    </row>
    <row r="17" spans="2:6" x14ac:dyDescent="0.2">
      <c r="C17" s="73" t="s">
        <v>214</v>
      </c>
      <c r="D17" s="132" t="s">
        <v>214</v>
      </c>
    </row>
    <row r="18" spans="2:6" x14ac:dyDescent="0.2">
      <c r="C18" s="73" t="s">
        <v>213</v>
      </c>
      <c r="D18" s="132">
        <v>0.623</v>
      </c>
    </row>
    <row r="19" spans="2:6" x14ac:dyDescent="0.2">
      <c r="C19" s="73" t="s">
        <v>213</v>
      </c>
      <c r="D19" s="132">
        <v>0.60399999999999998</v>
      </c>
    </row>
    <row r="20" spans="2:6" x14ac:dyDescent="0.2">
      <c r="C20" s="73" t="s">
        <v>213</v>
      </c>
      <c r="D20" s="132">
        <v>0.76082018950622388</v>
      </c>
    </row>
    <row r="21" spans="2:6" x14ac:dyDescent="0.2">
      <c r="C21" s="73" t="s">
        <v>214</v>
      </c>
      <c r="D21" s="132" t="s">
        <v>214</v>
      </c>
    </row>
    <row r="22" spans="2:6" x14ac:dyDescent="0.2">
      <c r="C22" s="73" t="s">
        <v>215</v>
      </c>
      <c r="D22" s="132">
        <v>0.505</v>
      </c>
    </row>
    <row r="23" spans="2:6" x14ac:dyDescent="0.2">
      <c r="C23" s="73" t="s">
        <v>215</v>
      </c>
      <c r="D23" s="132">
        <v>0.53200000000000003</v>
      </c>
    </row>
    <row r="24" spans="2:6" x14ac:dyDescent="0.2">
      <c r="C24" s="73" t="s">
        <v>215</v>
      </c>
      <c r="D24" s="132">
        <v>0.60499999999999998</v>
      </c>
    </row>
    <row r="25" spans="2:6" x14ac:dyDescent="0.2">
      <c r="C25" s="73" t="s">
        <v>214</v>
      </c>
      <c r="D25" s="132" t="s">
        <v>214</v>
      </c>
    </row>
    <row r="26" spans="2:6" x14ac:dyDescent="0.2">
      <c r="C26" s="73" t="s">
        <v>216</v>
      </c>
      <c r="D26" s="132">
        <v>0.40500000000000003</v>
      </c>
    </row>
    <row r="27" spans="2:6" x14ac:dyDescent="0.2">
      <c r="C27" s="73" t="s">
        <v>216</v>
      </c>
      <c r="D27" s="132">
        <v>0.30599999999999999</v>
      </c>
    </row>
    <row r="28" spans="2:6" x14ac:dyDescent="0.2">
      <c r="C28" s="73" t="s">
        <v>216</v>
      </c>
      <c r="D28" s="132">
        <v>0.307</v>
      </c>
    </row>
    <row r="29" spans="2:6" ht="13.5" x14ac:dyDescent="0.25">
      <c r="C29" s="73" t="s">
        <v>214</v>
      </c>
      <c r="D29" s="73" t="s">
        <v>214</v>
      </c>
      <c r="F29" s="133"/>
    </row>
    <row r="30" spans="2:6" ht="13.5" x14ac:dyDescent="0.25">
      <c r="F30" s="134"/>
    </row>
    <row r="31" spans="2:6" ht="13.5" x14ac:dyDescent="0.25">
      <c r="B31" s="55" t="s">
        <v>217</v>
      </c>
      <c r="F31" s="134"/>
    </row>
    <row r="32" spans="2:6" ht="13.5" x14ac:dyDescent="0.25">
      <c r="F32" s="134"/>
    </row>
    <row r="33" spans="2:6" ht="13.5" x14ac:dyDescent="0.25">
      <c r="C33" s="60" t="s">
        <v>219</v>
      </c>
      <c r="F33" s="134"/>
    </row>
    <row r="34" spans="2:6" ht="15.75" x14ac:dyDescent="0.3">
      <c r="C34" s="135" t="s">
        <v>226</v>
      </c>
      <c r="F34" s="134"/>
    </row>
    <row r="35" spans="2:6" ht="15.75" x14ac:dyDescent="0.3">
      <c r="C35" s="135" t="s">
        <v>218</v>
      </c>
      <c r="F35" s="134"/>
    </row>
    <row r="36" spans="2:6" ht="13.5" x14ac:dyDescent="0.25">
      <c r="F36" s="134"/>
    </row>
    <row r="37" spans="2:6" ht="13.5" x14ac:dyDescent="0.25">
      <c r="C37" s="15" t="s">
        <v>275</v>
      </c>
      <c r="F37" s="134"/>
    </row>
    <row r="39" spans="2:6" x14ac:dyDescent="0.2">
      <c r="B39" s="55" t="s">
        <v>221</v>
      </c>
    </row>
    <row r="41" spans="2:6" x14ac:dyDescent="0.2">
      <c r="C41" s="60" t="s">
        <v>219</v>
      </c>
    </row>
    <row r="42" spans="2:6" ht="15.75" x14ac:dyDescent="0.3">
      <c r="C42" s="135" t="s">
        <v>226</v>
      </c>
    </row>
    <row r="43" spans="2:6" ht="15.75" x14ac:dyDescent="0.3">
      <c r="C43" s="135" t="s">
        <v>220</v>
      </c>
    </row>
    <row r="45" spans="2:6" x14ac:dyDescent="0.2">
      <c r="C45" s="15" t="s">
        <v>275</v>
      </c>
    </row>
    <row r="46" spans="2:6" x14ac:dyDescent="0.2">
      <c r="B46" s="55"/>
    </row>
    <row r="48" spans="2:6" x14ac:dyDescent="0.2">
      <c r="D48" s="60"/>
    </row>
    <row r="49" spans="4:4" ht="13.5" x14ac:dyDescent="0.25">
      <c r="D49" s="136"/>
    </row>
  </sheetData>
  <sheetProtection sheet="1" objects="1" scenarios="1"/>
  <mergeCells count="3">
    <mergeCell ref="C2:I2"/>
    <mergeCell ref="C4:I4"/>
    <mergeCell ref="C3:I3"/>
  </mergeCells>
  <phoneticPr fontId="29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J24" sqref="J24"/>
    </sheetView>
  </sheetViews>
  <sheetFormatPr baseColWidth="10" defaultRowHeight="12.75" x14ac:dyDescent="0.2"/>
  <sheetData>
    <row r="1" spans="1:8" ht="15" x14ac:dyDescent="0.25">
      <c r="B1" s="5"/>
      <c r="C1" s="175" t="s">
        <v>65</v>
      </c>
      <c r="D1" s="175"/>
      <c r="E1" s="175"/>
      <c r="F1" s="175"/>
      <c r="G1" s="175"/>
      <c r="H1" s="175"/>
    </row>
    <row r="2" spans="1:8" ht="15" x14ac:dyDescent="0.25">
      <c r="B2" s="6" t="s">
        <v>66</v>
      </c>
      <c r="C2" s="5">
        <v>0.3</v>
      </c>
      <c r="D2" s="5">
        <v>0.25</v>
      </c>
      <c r="E2" s="5">
        <v>0.2</v>
      </c>
      <c r="F2" s="5">
        <v>0.15</v>
      </c>
      <c r="G2" s="5">
        <v>0.1</v>
      </c>
      <c r="H2" s="5">
        <v>0.05</v>
      </c>
    </row>
    <row r="3" spans="1:8" ht="15" x14ac:dyDescent="0.25">
      <c r="A3" s="7" t="s">
        <v>67</v>
      </c>
      <c r="B3" s="6" t="s">
        <v>68</v>
      </c>
      <c r="C3" s="5">
        <v>0.15</v>
      </c>
      <c r="D3" s="5">
        <v>0.125</v>
      </c>
      <c r="E3" s="5">
        <v>0.1</v>
      </c>
      <c r="F3" s="5">
        <v>7.4999999999999997E-2</v>
      </c>
      <c r="G3" s="5">
        <v>0.05</v>
      </c>
      <c r="H3" s="5">
        <v>2.5000000000000001E-2</v>
      </c>
    </row>
    <row r="4" spans="1:8" ht="15" x14ac:dyDescent="0.25">
      <c r="A4" s="8">
        <v>1</v>
      </c>
      <c r="C4">
        <v>1.036</v>
      </c>
      <c r="D4">
        <v>1.1499999999999999</v>
      </c>
      <c r="E4">
        <v>1.282</v>
      </c>
      <c r="F4">
        <v>1.44</v>
      </c>
      <c r="G4">
        <v>1.645</v>
      </c>
      <c r="H4">
        <v>1.96</v>
      </c>
    </row>
    <row r="5" spans="1:8" ht="15" x14ac:dyDescent="0.25">
      <c r="A5" s="8">
        <v>2</v>
      </c>
      <c r="C5">
        <v>1.44</v>
      </c>
      <c r="D5">
        <v>1.534</v>
      </c>
      <c r="E5">
        <v>1.645</v>
      </c>
      <c r="F5">
        <v>1.78</v>
      </c>
      <c r="G5">
        <v>1.96</v>
      </c>
      <c r="H5">
        <v>2.2410000000000001</v>
      </c>
    </row>
    <row r="6" spans="1:8" ht="15" x14ac:dyDescent="0.25">
      <c r="A6" s="8">
        <v>3</v>
      </c>
      <c r="C6">
        <v>1.645</v>
      </c>
      <c r="D6">
        <v>1.732</v>
      </c>
      <c r="E6">
        <v>1.8340000000000001</v>
      </c>
      <c r="F6">
        <v>1.96</v>
      </c>
      <c r="G6">
        <v>2.1280000000000001</v>
      </c>
      <c r="H6">
        <v>2.3940000000000001</v>
      </c>
    </row>
    <row r="7" spans="1:8" ht="15" x14ac:dyDescent="0.25">
      <c r="A7" s="8">
        <v>4</v>
      </c>
      <c r="C7">
        <v>1.78</v>
      </c>
      <c r="D7">
        <v>1.863</v>
      </c>
      <c r="E7">
        <v>1.96</v>
      </c>
      <c r="F7">
        <v>2.08</v>
      </c>
      <c r="G7">
        <v>2.2410000000000001</v>
      </c>
      <c r="H7">
        <v>2.4980000000000002</v>
      </c>
    </row>
    <row r="8" spans="1:8" ht="15" x14ac:dyDescent="0.25">
      <c r="A8" s="8">
        <v>5</v>
      </c>
      <c r="C8">
        <v>1.881</v>
      </c>
      <c r="D8">
        <v>1.96</v>
      </c>
      <c r="E8">
        <v>2.0539999999999998</v>
      </c>
      <c r="F8">
        <v>2.17</v>
      </c>
      <c r="G8">
        <v>2.3260000000000001</v>
      </c>
      <c r="H8">
        <v>2.5760000000000001</v>
      </c>
    </row>
    <row r="9" spans="1:8" ht="15" x14ac:dyDescent="0.25">
      <c r="A9" s="8">
        <v>6</v>
      </c>
      <c r="C9">
        <v>1.96</v>
      </c>
      <c r="D9">
        <v>2.0369999999999999</v>
      </c>
      <c r="E9">
        <v>2.1280000000000001</v>
      </c>
      <c r="F9">
        <v>2.2410000000000001</v>
      </c>
      <c r="G9">
        <v>2.3940000000000001</v>
      </c>
      <c r="H9">
        <v>2.6379999999999999</v>
      </c>
    </row>
    <row r="10" spans="1:8" ht="15" x14ac:dyDescent="0.25">
      <c r="A10" s="8">
        <v>7</v>
      </c>
      <c r="C10">
        <v>2.0259999999999998</v>
      </c>
      <c r="D10">
        <v>2.1</v>
      </c>
      <c r="E10">
        <v>2.1890000000000001</v>
      </c>
      <c r="F10">
        <v>2.2999999999999998</v>
      </c>
      <c r="G10">
        <v>2.4500000000000002</v>
      </c>
      <c r="H10">
        <v>2.69</v>
      </c>
    </row>
    <row r="11" spans="1:8" ht="15" x14ac:dyDescent="0.25">
      <c r="A11" s="8">
        <v>8</v>
      </c>
      <c r="C11">
        <v>2.08</v>
      </c>
      <c r="D11">
        <v>2.1539999999999999</v>
      </c>
      <c r="E11">
        <v>2.2410000000000001</v>
      </c>
      <c r="F11">
        <v>2.35</v>
      </c>
      <c r="G11">
        <v>2.4980000000000002</v>
      </c>
      <c r="H11">
        <v>2.734</v>
      </c>
    </row>
    <row r="12" spans="1:8" ht="15" x14ac:dyDescent="0.25">
      <c r="A12" s="8">
        <v>9</v>
      </c>
      <c r="C12">
        <v>2.1280000000000001</v>
      </c>
      <c r="D12">
        <v>2.2000000000000002</v>
      </c>
      <c r="E12">
        <v>2.2869999999999999</v>
      </c>
      <c r="F12">
        <v>2.3940000000000001</v>
      </c>
      <c r="G12">
        <v>2.5390000000000001</v>
      </c>
      <c r="H12">
        <v>2.7730000000000001</v>
      </c>
    </row>
    <row r="13" spans="1:8" ht="15" x14ac:dyDescent="0.25">
      <c r="A13" s="8">
        <v>10</v>
      </c>
      <c r="C13">
        <v>2.17</v>
      </c>
      <c r="D13">
        <v>2.2410000000000001</v>
      </c>
      <c r="E13">
        <v>2.3260000000000001</v>
      </c>
      <c r="F13">
        <v>2.4319999999999999</v>
      </c>
      <c r="G13">
        <v>2.5760000000000001</v>
      </c>
      <c r="H13">
        <v>2.8069999999999999</v>
      </c>
    </row>
    <row r="14" spans="1:8" ht="15" x14ac:dyDescent="0.25">
      <c r="A14" s="8">
        <v>11</v>
      </c>
      <c r="C14">
        <v>2.2080000000000002</v>
      </c>
      <c r="D14">
        <v>2.278</v>
      </c>
      <c r="E14">
        <v>2.3620000000000001</v>
      </c>
      <c r="F14">
        <v>2.4670000000000001</v>
      </c>
      <c r="G14">
        <v>2.6080000000000001</v>
      </c>
      <c r="H14">
        <v>2.8380000000000001</v>
      </c>
    </row>
    <row r="15" spans="1:8" ht="15" x14ac:dyDescent="0.25">
      <c r="A15" s="8">
        <v>12</v>
      </c>
      <c r="C15">
        <v>2.2410000000000001</v>
      </c>
      <c r="D15">
        <v>2.3010000000000002</v>
      </c>
      <c r="E15">
        <v>2.3940000000000001</v>
      </c>
      <c r="F15">
        <v>2.4980000000000002</v>
      </c>
      <c r="G15">
        <v>2.6379999999999999</v>
      </c>
      <c r="H15">
        <v>2.8660000000000001</v>
      </c>
    </row>
    <row r="16" spans="1:8" ht="15" x14ac:dyDescent="0.25">
      <c r="A16" s="8">
        <v>15</v>
      </c>
      <c r="C16">
        <v>2.3260000000000001</v>
      </c>
      <c r="D16">
        <v>2.3940000000000001</v>
      </c>
      <c r="E16">
        <v>2.4750000000000001</v>
      </c>
      <c r="F16">
        <v>2.5760000000000001</v>
      </c>
      <c r="G16">
        <v>2.7130000000000001</v>
      </c>
      <c r="H16">
        <v>2.9350000000000001</v>
      </c>
    </row>
    <row r="17" spans="1:8" ht="15" x14ac:dyDescent="0.25">
      <c r="A17" s="8">
        <v>21</v>
      </c>
      <c r="C17">
        <v>2.4500000000000002</v>
      </c>
      <c r="D17">
        <v>2.5150000000000001</v>
      </c>
      <c r="E17">
        <v>2.593</v>
      </c>
      <c r="F17">
        <v>2.69</v>
      </c>
      <c r="G17">
        <v>2.823</v>
      </c>
      <c r="H17">
        <v>3.0379999999999998</v>
      </c>
    </row>
    <row r="18" spans="1:8" ht="15" x14ac:dyDescent="0.25">
      <c r="A18" s="8">
        <v>28</v>
      </c>
      <c r="C18">
        <v>2.552</v>
      </c>
      <c r="D18">
        <v>2.6150000000000002</v>
      </c>
      <c r="E18">
        <v>2.69</v>
      </c>
      <c r="F18">
        <v>2.7850000000000001</v>
      </c>
      <c r="G18">
        <v>2.9129999999999998</v>
      </c>
      <c r="H18">
        <v>3.125</v>
      </c>
    </row>
    <row r="19" spans="1:8" ht="15" x14ac:dyDescent="0.25">
      <c r="A19" s="8">
        <v>36</v>
      </c>
      <c r="C19" s="14">
        <v>2.729641206020653</v>
      </c>
      <c r="D19" s="14">
        <v>2.7819051257315026</v>
      </c>
      <c r="E19" s="14">
        <v>2.8489189340792787</v>
      </c>
      <c r="F19" s="14">
        <v>2.9329739450809145</v>
      </c>
      <c r="G19" s="14">
        <v>3.0493365284348797</v>
      </c>
      <c r="H19" s="14">
        <v>3.2441309602811965</v>
      </c>
    </row>
    <row r="20" spans="1:8" ht="15" x14ac:dyDescent="0.25">
      <c r="A20" s="8">
        <v>45</v>
      </c>
      <c r="C20" s="14">
        <v>2.8292748016824474</v>
      </c>
      <c r="D20" s="14">
        <v>2.8782361968338472</v>
      </c>
      <c r="E20" s="14">
        <v>2.9418135944913839</v>
      </c>
      <c r="F20" s="14">
        <v>3.0218743359244953</v>
      </c>
      <c r="G20" s="14">
        <v>3.1333277611495483</v>
      </c>
      <c r="H20" s="14">
        <v>3.3214278864564388</v>
      </c>
    </row>
    <row r="23" spans="1:8" ht="15" x14ac:dyDescent="0.25">
      <c r="B23" s="9"/>
      <c r="C23" s="176" t="s">
        <v>69</v>
      </c>
      <c r="D23" s="176"/>
      <c r="E23" s="176" t="s">
        <v>70</v>
      </c>
      <c r="F23" s="176"/>
    </row>
    <row r="24" spans="1:8" ht="15" x14ac:dyDescent="0.25">
      <c r="A24" s="10" t="s">
        <v>67</v>
      </c>
      <c r="B24" s="6" t="s">
        <v>71</v>
      </c>
      <c r="C24" s="5">
        <v>0.05</v>
      </c>
      <c r="D24" s="5">
        <v>0.01</v>
      </c>
      <c r="E24" s="5">
        <v>0.05</v>
      </c>
      <c r="F24" s="5">
        <v>0.01</v>
      </c>
    </row>
    <row r="25" spans="1:8" ht="15" x14ac:dyDescent="0.25">
      <c r="A25" s="11">
        <v>1</v>
      </c>
      <c r="C25">
        <v>1.96</v>
      </c>
      <c r="D25">
        <v>2.58</v>
      </c>
      <c r="E25">
        <v>1.65</v>
      </c>
      <c r="F25">
        <v>2.33</v>
      </c>
    </row>
    <row r="26" spans="1:8" ht="15" x14ac:dyDescent="0.25">
      <c r="A26" s="11">
        <v>2</v>
      </c>
      <c r="C26">
        <v>2.21</v>
      </c>
      <c r="D26">
        <v>2.79</v>
      </c>
      <c r="E26">
        <v>1.92</v>
      </c>
      <c r="F26">
        <v>2.56</v>
      </c>
    </row>
    <row r="27" spans="1:8" ht="15" x14ac:dyDescent="0.25">
      <c r="A27" s="11">
        <v>3</v>
      </c>
      <c r="C27">
        <v>2.35</v>
      </c>
      <c r="D27">
        <v>2.92</v>
      </c>
      <c r="E27">
        <v>2.06</v>
      </c>
      <c r="F27">
        <v>2.69</v>
      </c>
    </row>
    <row r="28" spans="1:8" ht="15" x14ac:dyDescent="0.25">
      <c r="A28" s="11">
        <v>4</v>
      </c>
      <c r="C28">
        <v>2.44</v>
      </c>
      <c r="D28">
        <v>3</v>
      </c>
      <c r="E28">
        <v>2.16</v>
      </c>
      <c r="F28">
        <v>2.77</v>
      </c>
    </row>
    <row r="29" spans="1:8" ht="15" x14ac:dyDescent="0.25">
      <c r="A29" s="11">
        <v>5</v>
      </c>
      <c r="C29">
        <v>2.5099999999999998</v>
      </c>
      <c r="D29">
        <v>3.06</v>
      </c>
      <c r="E29">
        <v>2.2400000000000002</v>
      </c>
      <c r="F29">
        <v>2.84</v>
      </c>
    </row>
    <row r="30" spans="1:8" ht="15" x14ac:dyDescent="0.25">
      <c r="A30" s="11">
        <v>6</v>
      </c>
      <c r="C30">
        <v>2.57</v>
      </c>
      <c r="D30">
        <v>3.11</v>
      </c>
      <c r="E30">
        <v>2.29</v>
      </c>
      <c r="F30">
        <v>2.89</v>
      </c>
    </row>
    <row r="31" spans="1:8" ht="15" x14ac:dyDescent="0.25">
      <c r="A31" s="11">
        <v>7</v>
      </c>
      <c r="C31">
        <v>2.61</v>
      </c>
      <c r="D31">
        <v>3.15</v>
      </c>
      <c r="E31">
        <v>2.34</v>
      </c>
      <c r="F31">
        <v>2.94</v>
      </c>
    </row>
    <row r="32" spans="1:8" ht="15" x14ac:dyDescent="0.25">
      <c r="A32" s="11">
        <v>8</v>
      </c>
      <c r="C32">
        <v>2.65</v>
      </c>
      <c r="D32">
        <v>3.19</v>
      </c>
      <c r="E32">
        <v>2.38</v>
      </c>
      <c r="F32">
        <v>2.97</v>
      </c>
    </row>
    <row r="33" spans="1:6" ht="15" x14ac:dyDescent="0.25">
      <c r="A33" s="11">
        <v>9</v>
      </c>
      <c r="C33">
        <v>2.69</v>
      </c>
      <c r="D33">
        <v>3.22</v>
      </c>
      <c r="E33">
        <v>2.42</v>
      </c>
      <c r="F33">
        <v>3</v>
      </c>
    </row>
    <row r="34" spans="1:6" ht="15" x14ac:dyDescent="0.25">
      <c r="A34" s="11">
        <v>10</v>
      </c>
      <c r="C34">
        <v>2.72</v>
      </c>
      <c r="D34">
        <v>3.25</v>
      </c>
      <c r="E34">
        <v>2.4500000000000002</v>
      </c>
      <c r="F34">
        <v>3.03</v>
      </c>
    </row>
    <row r="35" spans="1:6" ht="15" x14ac:dyDescent="0.25">
      <c r="A35" s="11">
        <v>11</v>
      </c>
      <c r="C35">
        <v>2.74</v>
      </c>
      <c r="D35">
        <v>3.27</v>
      </c>
      <c r="E35">
        <v>2.48</v>
      </c>
      <c r="F35">
        <v>3.06</v>
      </c>
    </row>
    <row r="36" spans="1:6" ht="15" x14ac:dyDescent="0.25">
      <c r="A36" s="11">
        <v>12</v>
      </c>
      <c r="C36">
        <v>2.77</v>
      </c>
      <c r="D36">
        <v>3.29</v>
      </c>
      <c r="E36">
        <v>2.5</v>
      </c>
      <c r="F36">
        <v>3.08</v>
      </c>
    </row>
    <row r="37" spans="1:6" ht="15" x14ac:dyDescent="0.25">
      <c r="A37" s="11">
        <v>15</v>
      </c>
      <c r="C37">
        <v>2.83</v>
      </c>
      <c r="D37">
        <v>3.35</v>
      </c>
      <c r="E37">
        <v>2.57</v>
      </c>
      <c r="F37">
        <v>3.14</v>
      </c>
    </row>
    <row r="38" spans="1:6" ht="15" x14ac:dyDescent="0.25">
      <c r="A38" s="11">
        <v>20</v>
      </c>
      <c r="C38">
        <v>2.91</v>
      </c>
      <c r="D38">
        <v>3.42</v>
      </c>
      <c r="E38">
        <v>2.64</v>
      </c>
      <c r="F38">
        <v>3.21</v>
      </c>
    </row>
  </sheetData>
  <sheetProtection sheet="1" objects="1" scenarios="1"/>
  <mergeCells count="3">
    <mergeCell ref="C1:H1"/>
    <mergeCell ref="C23:D23"/>
    <mergeCell ref="E23:F23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activeCell="B7" sqref="B7"/>
    </sheetView>
  </sheetViews>
  <sheetFormatPr baseColWidth="10" defaultColWidth="11.5703125" defaultRowHeight="12.75" x14ac:dyDescent="0.2"/>
  <cols>
    <col min="1" max="1" width="18.5703125" style="15" customWidth="1"/>
    <col min="2" max="2" width="10.5703125" style="15" customWidth="1"/>
    <col min="3" max="3" width="7.5703125" style="15" customWidth="1"/>
    <col min="4" max="4" width="8.140625" style="15" customWidth="1"/>
    <col min="5" max="5" width="7.5703125" style="15" customWidth="1"/>
    <col min="6" max="6" width="9.7109375" style="15" customWidth="1"/>
    <col min="7" max="7" width="12.28515625" style="15" customWidth="1"/>
    <col min="8" max="8" width="9.140625" style="15" customWidth="1"/>
    <col min="9" max="16384" width="11.5703125" style="15"/>
  </cols>
  <sheetData>
    <row r="1" spans="1:8" x14ac:dyDescent="0.2">
      <c r="A1" s="16" t="s">
        <v>169</v>
      </c>
    </row>
    <row r="2" spans="1:8" x14ac:dyDescent="0.2">
      <c r="D2" s="32" t="str">
        <f>Données!P68</f>
        <v/>
      </c>
    </row>
    <row r="3" spans="1:8" x14ac:dyDescent="0.2">
      <c r="A3" s="15" t="s">
        <v>48</v>
      </c>
      <c r="B3" s="15">
        <f>SUM(Données!B58:K58)</f>
        <v>18</v>
      </c>
      <c r="D3" s="32" t="str">
        <f>Données!Q68</f>
        <v/>
      </c>
      <c r="E3" s="52"/>
      <c r="F3" s="53" t="s">
        <v>49</v>
      </c>
      <c r="G3" s="54">
        <f>Données!H60</f>
        <v>9.7864352608889469</v>
      </c>
    </row>
    <row r="4" spans="1:8" x14ac:dyDescent="0.2">
      <c r="A4" s="15" t="s">
        <v>50</v>
      </c>
      <c r="B4" s="15">
        <f>COUNTA(Données!B8:K8)</f>
        <v>3</v>
      </c>
      <c r="D4" s="32" t="str">
        <f>Données!R68</f>
        <v/>
      </c>
    </row>
    <row r="5" spans="1:8" x14ac:dyDescent="0.2">
      <c r="A5" s="15" t="s">
        <v>51</v>
      </c>
      <c r="B5" s="15">
        <f>B4-1</f>
        <v>2</v>
      </c>
      <c r="C5" s="33"/>
    </row>
    <row r="6" spans="1:8" ht="13.5" thickBot="1" x14ac:dyDescent="0.25">
      <c r="C6" s="21"/>
      <c r="D6" s="26"/>
      <c r="E6" s="34"/>
    </row>
    <row r="7" spans="1:8" ht="13.5" thickBot="1" x14ac:dyDescent="0.25">
      <c r="A7" s="15" t="s">
        <v>52</v>
      </c>
      <c r="B7" s="47">
        <v>0.05</v>
      </c>
      <c r="C7" s="34"/>
    </row>
    <row r="8" spans="1:8" x14ac:dyDescent="0.2">
      <c r="A8" s="35" t="s">
        <v>53</v>
      </c>
      <c r="B8" s="36"/>
      <c r="C8" s="36"/>
      <c r="D8" s="35" t="s">
        <v>54</v>
      </c>
      <c r="G8" s="36"/>
      <c r="H8" s="36"/>
    </row>
    <row r="9" spans="1:8" x14ac:dyDescent="0.2">
      <c r="A9" s="36" t="s">
        <v>55</v>
      </c>
      <c r="B9" s="36"/>
      <c r="C9" s="36"/>
      <c r="D9" s="35" t="s">
        <v>56</v>
      </c>
      <c r="G9" s="36"/>
      <c r="H9" s="36"/>
    </row>
    <row r="10" spans="1:8" x14ac:dyDescent="0.2">
      <c r="A10" s="36"/>
      <c r="B10" s="36"/>
      <c r="C10" s="36"/>
      <c r="D10" s="36"/>
      <c r="E10" s="36"/>
      <c r="F10" s="36"/>
      <c r="G10" s="36"/>
      <c r="H10" s="36"/>
    </row>
    <row r="11" spans="1:8" x14ac:dyDescent="0.2">
      <c r="A11" s="149" t="s">
        <v>287</v>
      </c>
      <c r="B11" s="149"/>
      <c r="C11" s="36"/>
      <c r="D11" s="38" t="s">
        <v>57</v>
      </c>
      <c r="E11" s="39">
        <f>B7</f>
        <v>0.05</v>
      </c>
      <c r="F11" s="18" t="s">
        <v>58</v>
      </c>
      <c r="G11" s="115" t="s">
        <v>59</v>
      </c>
      <c r="H11" s="54">
        <f>CHIINV(B7,B5)</f>
        <v>5.9914645471079817</v>
      </c>
    </row>
    <row r="12" spans="1:8" x14ac:dyDescent="0.2">
      <c r="A12" s="36"/>
      <c r="B12" s="36"/>
      <c r="C12" s="40"/>
      <c r="D12" s="36"/>
      <c r="E12" s="36"/>
      <c r="F12" s="38"/>
      <c r="G12" s="36"/>
      <c r="H12" s="36"/>
    </row>
    <row r="13" spans="1:8" x14ac:dyDescent="0.2">
      <c r="A13" s="35"/>
      <c r="B13" s="36"/>
      <c r="C13" s="36"/>
      <c r="D13" s="36"/>
      <c r="F13" s="41"/>
      <c r="G13" s="35"/>
      <c r="H13" s="36"/>
    </row>
    <row r="14" spans="1:8" x14ac:dyDescent="0.2">
      <c r="A14" s="35" t="s">
        <v>60</v>
      </c>
      <c r="B14" s="36"/>
      <c r="C14" s="42">
        <f>B7</f>
        <v>0.05</v>
      </c>
      <c r="D14" s="36"/>
      <c r="E14" s="36"/>
      <c r="F14" s="36"/>
      <c r="G14" s="36" t="str">
        <f>IF((G3)&lt;(H11),"0------o-----*********","0----------******o******")</f>
        <v>0----------******o******</v>
      </c>
      <c r="H14" s="36"/>
    </row>
    <row r="15" spans="1:8" x14ac:dyDescent="0.2">
      <c r="A15" s="36"/>
      <c r="B15" s="36"/>
      <c r="C15" s="36"/>
      <c r="D15" s="48" t="str">
        <f>IF((G3)&lt;(H11),"le test est non significatif","le test est significatif")</f>
        <v>le test est significatif</v>
      </c>
      <c r="E15" s="49"/>
      <c r="F15" s="49"/>
      <c r="G15" s="50" t="s">
        <v>277</v>
      </c>
      <c r="H15" s="51">
        <f>B7</f>
        <v>0.05</v>
      </c>
    </row>
    <row r="16" spans="1:8" x14ac:dyDescent="0.2">
      <c r="A16" s="36"/>
      <c r="B16" s="35" t="s">
        <v>61</v>
      </c>
      <c r="D16" s="43" t="str">
        <f>IF((G3)&lt;(H11),"on ne rejette pas l'hyp.H0 à ce risque","on rejette l'hyp. H0 à ce risque")</f>
        <v>on rejette l'hyp. H0 à ce risque</v>
      </c>
      <c r="E16" s="37"/>
    </row>
    <row r="17" spans="1:8" x14ac:dyDescent="0.2">
      <c r="A17" s="33" t="s">
        <v>62</v>
      </c>
      <c r="B17" s="36"/>
      <c r="C17" s="36"/>
      <c r="D17" s="36"/>
      <c r="E17" s="36"/>
      <c r="F17" s="44" t="s">
        <v>63</v>
      </c>
      <c r="G17" s="45">
        <f>CHIDIST(G3,B5)</f>
        <v>7.4972602105171588E-3</v>
      </c>
    </row>
    <row r="18" spans="1:8" x14ac:dyDescent="0.2">
      <c r="E18" s="38"/>
      <c r="F18" s="35"/>
      <c r="G18" s="46"/>
      <c r="H18" s="36"/>
    </row>
  </sheetData>
  <sheetProtection sheet="1" objects="1" scenarios="1"/>
  <mergeCells count="1">
    <mergeCell ref="A11:B11"/>
  </mergeCells>
  <phoneticPr fontId="0" type="noConversion"/>
  <printOptions headings="1" gridLines="1" gridLinesSet="0"/>
  <pageMargins left="0.68" right="0.47" top="0.98425196850393704" bottom="0.98425196850393704" header="0.51181102362204722" footer="0.51181102362204722"/>
  <pageSetup paperSize="9" orientation="portrait" horizontalDpi="360" verticalDpi="0" copies="0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A23" workbookViewId="0">
      <selection activeCell="B54" sqref="B54"/>
    </sheetView>
  </sheetViews>
  <sheetFormatPr baseColWidth="10" defaultRowHeight="12.75" x14ac:dyDescent="0.2"/>
  <cols>
    <col min="1" max="1" width="5.28515625" customWidth="1"/>
    <col min="2" max="2" width="7.85546875" customWidth="1"/>
    <col min="3" max="9" width="6.85546875" customWidth="1"/>
    <col min="10" max="11" width="7.7109375" customWidth="1"/>
  </cols>
  <sheetData>
    <row r="1" spans="1:11" ht="15" x14ac:dyDescent="0.25">
      <c r="B1" s="3" t="s">
        <v>107</v>
      </c>
    </row>
    <row r="2" spans="1:11" ht="15" x14ac:dyDescent="0.25">
      <c r="A2" s="3" t="s">
        <v>108</v>
      </c>
    </row>
    <row r="3" spans="1:11" x14ac:dyDescent="0.2">
      <c r="C3" s="4" t="s">
        <v>64</v>
      </c>
    </row>
    <row r="4" spans="1:11" x14ac:dyDescent="0.2">
      <c r="A4" s="1" t="s">
        <v>16</v>
      </c>
      <c r="B4" s="2" t="s">
        <v>17</v>
      </c>
      <c r="C4" s="2" t="s">
        <v>18</v>
      </c>
      <c r="D4" s="2" t="s">
        <v>19</v>
      </c>
      <c r="E4" s="2" t="s">
        <v>20</v>
      </c>
      <c r="F4" s="2" t="s">
        <v>21</v>
      </c>
      <c r="G4" s="2" t="s">
        <v>22</v>
      </c>
      <c r="H4" s="2" t="s">
        <v>23</v>
      </c>
      <c r="I4" s="2" t="s">
        <v>24</v>
      </c>
      <c r="J4" s="2" t="s">
        <v>25</v>
      </c>
      <c r="K4" s="2" t="s">
        <v>26</v>
      </c>
    </row>
    <row r="5" spans="1:11" x14ac:dyDescent="0.2">
      <c r="A5">
        <v>1</v>
      </c>
      <c r="B5" s="12">
        <f>(Données!P8)</f>
        <v>1</v>
      </c>
      <c r="C5" s="12">
        <f>Données!Q58</f>
        <v>7</v>
      </c>
      <c r="D5" s="12">
        <f>Données!R108</f>
        <v>16</v>
      </c>
      <c r="E5" s="12" t="str">
        <f>Données!S158</f>
        <v/>
      </c>
      <c r="F5" s="12" t="str">
        <f>Données!T208</f>
        <v/>
      </c>
      <c r="G5" s="12" t="str">
        <f>Données!U258</f>
        <v/>
      </c>
      <c r="H5" s="12" t="str">
        <f>Données!V308</f>
        <v/>
      </c>
      <c r="I5" s="12" t="str">
        <f>Données!W358</f>
        <v/>
      </c>
      <c r="J5" s="13" t="str">
        <f>Données!X408</f>
        <v/>
      </c>
      <c r="K5" s="13" t="str">
        <f>Données!Y458</f>
        <v/>
      </c>
    </row>
    <row r="6" spans="1:11" x14ac:dyDescent="0.2">
      <c r="A6">
        <v>2</v>
      </c>
      <c r="B6" s="12">
        <f>(Données!P9)</f>
        <v>5.5</v>
      </c>
      <c r="C6" s="12">
        <f>Données!Q59</f>
        <v>13.5</v>
      </c>
      <c r="D6" s="12">
        <f>Données!R109</f>
        <v>13.5</v>
      </c>
      <c r="E6" s="12" t="str">
        <f>Données!S159</f>
        <v/>
      </c>
      <c r="F6" s="12" t="str">
        <f>Données!T209</f>
        <v/>
      </c>
      <c r="G6" s="12" t="str">
        <f>Données!U259</f>
        <v/>
      </c>
      <c r="H6" s="12" t="str">
        <f>Données!V309</f>
        <v/>
      </c>
      <c r="I6" s="12" t="str">
        <f>Données!W359</f>
        <v/>
      </c>
      <c r="J6" s="13" t="str">
        <f>Données!X409</f>
        <v/>
      </c>
      <c r="K6" s="13" t="str">
        <f>Données!Y459</f>
        <v/>
      </c>
    </row>
    <row r="7" spans="1:11" x14ac:dyDescent="0.2">
      <c r="A7">
        <v>3</v>
      </c>
      <c r="B7" s="12">
        <f>(Données!P10)</f>
        <v>4</v>
      </c>
      <c r="C7" s="12">
        <f>Données!Q60</f>
        <v>2.5</v>
      </c>
      <c r="D7" s="12">
        <f>Données!R110</f>
        <v>9</v>
      </c>
      <c r="E7" s="12" t="str">
        <f>Données!S160</f>
        <v/>
      </c>
      <c r="F7" s="12" t="str">
        <f>Données!T210</f>
        <v/>
      </c>
      <c r="G7" s="12" t="str">
        <f>Données!U260</f>
        <v/>
      </c>
      <c r="H7" s="12" t="str">
        <f>Données!V310</f>
        <v/>
      </c>
      <c r="I7" s="12" t="str">
        <f>Données!W360</f>
        <v/>
      </c>
      <c r="J7" s="13" t="str">
        <f>Données!X410</f>
        <v/>
      </c>
      <c r="K7" s="13" t="str">
        <f>Données!Y460</f>
        <v/>
      </c>
    </row>
    <row r="8" spans="1:11" x14ac:dyDescent="0.2">
      <c r="A8">
        <v>4</v>
      </c>
      <c r="B8" s="12">
        <f>(Données!P11)</f>
        <v>9</v>
      </c>
      <c r="C8" s="12">
        <f>Données!Q61</f>
        <v>11.5</v>
      </c>
      <c r="D8" s="12">
        <f>Données!R111</f>
        <v>15</v>
      </c>
      <c r="E8" s="12" t="str">
        <f>Données!S161</f>
        <v/>
      </c>
      <c r="F8" s="12" t="str">
        <f>Données!T211</f>
        <v/>
      </c>
      <c r="G8" s="12" t="str">
        <f>Données!U261</f>
        <v/>
      </c>
      <c r="H8" s="12" t="str">
        <f>Données!V311</f>
        <v/>
      </c>
      <c r="I8" s="12" t="str">
        <f>Données!W361</f>
        <v/>
      </c>
      <c r="J8" s="13" t="str">
        <f>Données!X411</f>
        <v/>
      </c>
      <c r="K8" s="13" t="str">
        <f>Données!Y461</f>
        <v/>
      </c>
    </row>
    <row r="9" spans="1:11" x14ac:dyDescent="0.2">
      <c r="A9">
        <v>5</v>
      </c>
      <c r="B9" s="12">
        <f>(Données!P12)</f>
        <v>11.5</v>
      </c>
      <c r="C9" s="12">
        <f>Données!Q62</f>
        <v>9</v>
      </c>
      <c r="D9" s="12">
        <f>Données!R112</f>
        <v>17</v>
      </c>
      <c r="E9" s="12" t="str">
        <f>Données!S162</f>
        <v/>
      </c>
      <c r="F9" s="12" t="str">
        <f>Données!T212</f>
        <v/>
      </c>
      <c r="G9" s="12" t="str">
        <f>Données!U262</f>
        <v/>
      </c>
      <c r="H9" s="12" t="str">
        <f>Données!V312</f>
        <v/>
      </c>
      <c r="I9" s="12" t="str">
        <f>Données!W362</f>
        <v/>
      </c>
      <c r="J9" s="13" t="str">
        <f>Données!X412</f>
        <v/>
      </c>
      <c r="K9" s="13" t="str">
        <f>Données!Y462</f>
        <v/>
      </c>
    </row>
    <row r="10" spans="1:11" x14ac:dyDescent="0.2">
      <c r="A10">
        <v>6</v>
      </c>
      <c r="B10" s="12">
        <f>(Données!P13)</f>
        <v>2.5</v>
      </c>
      <c r="C10" s="12" t="str">
        <f>Données!Q63</f>
        <v/>
      </c>
      <c r="D10" s="12">
        <f>Données!R113</f>
        <v>18</v>
      </c>
      <c r="E10" s="12" t="str">
        <f>Données!S163</f>
        <v/>
      </c>
      <c r="F10" s="12" t="str">
        <f>Données!T213</f>
        <v/>
      </c>
      <c r="G10" s="12" t="str">
        <f>Données!U263</f>
        <v/>
      </c>
      <c r="H10" s="12" t="str">
        <f>Données!V313</f>
        <v/>
      </c>
      <c r="I10" s="12" t="str">
        <f>Données!W363</f>
        <v/>
      </c>
      <c r="J10" s="13" t="str">
        <f>Données!X413</f>
        <v/>
      </c>
      <c r="K10" s="13" t="str">
        <f>Données!Y463</f>
        <v/>
      </c>
    </row>
    <row r="11" spans="1:11" x14ac:dyDescent="0.2">
      <c r="A11">
        <v>7</v>
      </c>
      <c r="B11" s="12">
        <f>(Données!P14)</f>
        <v>5.5</v>
      </c>
      <c r="C11" s="12" t="str">
        <f>Données!Q64</f>
        <v/>
      </c>
      <c r="D11" s="12" t="str">
        <f>Données!R114</f>
        <v/>
      </c>
      <c r="E11" s="12" t="str">
        <f>Données!S164</f>
        <v/>
      </c>
      <c r="F11" s="12" t="str">
        <f>Données!T214</f>
        <v/>
      </c>
      <c r="G11" s="12" t="str">
        <f>Données!U264</f>
        <v/>
      </c>
      <c r="H11" s="12" t="str">
        <f>Données!V314</f>
        <v/>
      </c>
      <c r="I11" s="12" t="str">
        <f>Données!W364</f>
        <v/>
      </c>
      <c r="J11" s="13" t="str">
        <f>Données!X414</f>
        <v/>
      </c>
      <c r="K11" s="13" t="str">
        <f>Données!Y464</f>
        <v/>
      </c>
    </row>
    <row r="12" spans="1:11" x14ac:dyDescent="0.2">
      <c r="A12">
        <v>8</v>
      </c>
      <c r="B12" s="12" t="str">
        <f>(Données!P15)</f>
        <v/>
      </c>
      <c r="C12" s="12" t="str">
        <f>Données!Q65</f>
        <v/>
      </c>
      <c r="D12" s="12" t="str">
        <f>Données!R115</f>
        <v/>
      </c>
      <c r="E12" s="12" t="str">
        <f>Données!S165</f>
        <v/>
      </c>
      <c r="F12" s="12" t="str">
        <f>Données!T215</f>
        <v/>
      </c>
      <c r="G12" s="12" t="str">
        <f>Données!U265</f>
        <v/>
      </c>
      <c r="H12" s="12" t="str">
        <f>Données!V315</f>
        <v/>
      </c>
      <c r="I12" s="12" t="str">
        <f>Données!W365</f>
        <v/>
      </c>
      <c r="J12" s="13" t="str">
        <f>Données!X415</f>
        <v/>
      </c>
      <c r="K12" s="13" t="str">
        <f>Données!Y465</f>
        <v/>
      </c>
    </row>
    <row r="13" spans="1:11" x14ac:dyDescent="0.2">
      <c r="A13">
        <v>9</v>
      </c>
      <c r="B13" s="12" t="str">
        <f>(Données!P16)</f>
        <v/>
      </c>
      <c r="C13" s="12" t="str">
        <f>Données!Q66</f>
        <v/>
      </c>
      <c r="D13" s="12" t="str">
        <f>Données!R116</f>
        <v/>
      </c>
      <c r="E13" s="12" t="str">
        <f>Données!S166</f>
        <v/>
      </c>
      <c r="F13" s="12" t="str">
        <f>Données!T216</f>
        <v/>
      </c>
      <c r="G13" s="12" t="str">
        <f>Données!U266</f>
        <v/>
      </c>
      <c r="H13" s="12" t="str">
        <f>Données!V316</f>
        <v/>
      </c>
      <c r="I13" s="12" t="str">
        <f>Données!W366</f>
        <v/>
      </c>
      <c r="J13" s="13" t="str">
        <f>Données!X416</f>
        <v/>
      </c>
      <c r="K13" s="13" t="str">
        <f>Données!Y466</f>
        <v/>
      </c>
    </row>
    <row r="14" spans="1:11" x14ac:dyDescent="0.2">
      <c r="A14">
        <v>10</v>
      </c>
      <c r="B14" s="12" t="str">
        <f>(Données!P17)</f>
        <v/>
      </c>
      <c r="C14" s="12" t="str">
        <f>Données!Q67</f>
        <v/>
      </c>
      <c r="D14" s="12" t="str">
        <f>Données!R117</f>
        <v/>
      </c>
      <c r="E14" s="12" t="str">
        <f>Données!S167</f>
        <v/>
      </c>
      <c r="F14" s="12" t="str">
        <f>Données!T217</f>
        <v/>
      </c>
      <c r="G14" s="12" t="str">
        <f>Données!U267</f>
        <v/>
      </c>
      <c r="H14" s="12" t="str">
        <f>Données!V317</f>
        <v/>
      </c>
      <c r="I14" s="12" t="str">
        <f>Données!W367</f>
        <v/>
      </c>
      <c r="J14" s="13" t="str">
        <f>Données!X417</f>
        <v/>
      </c>
      <c r="K14" s="13" t="str">
        <f>Données!Y467</f>
        <v/>
      </c>
    </row>
    <row r="15" spans="1:11" x14ac:dyDescent="0.2">
      <c r="A15">
        <v>11</v>
      </c>
      <c r="B15" s="12" t="str">
        <f>(Données!P18)</f>
        <v/>
      </c>
      <c r="C15" s="12" t="str">
        <f>Données!Q68</f>
        <v/>
      </c>
      <c r="D15" s="12" t="str">
        <f>Données!R118</f>
        <v/>
      </c>
      <c r="E15" s="12" t="str">
        <f>Données!S168</f>
        <v/>
      </c>
      <c r="F15" s="12" t="str">
        <f>Données!T218</f>
        <v/>
      </c>
      <c r="G15" s="12" t="str">
        <f>Données!U268</f>
        <v/>
      </c>
      <c r="H15" s="12" t="str">
        <f>Données!V318</f>
        <v/>
      </c>
      <c r="I15" s="12" t="str">
        <f>Données!W368</f>
        <v/>
      </c>
      <c r="J15" s="13" t="str">
        <f>Données!X418</f>
        <v/>
      </c>
      <c r="K15" s="13" t="str">
        <f>Données!Y468</f>
        <v/>
      </c>
    </row>
    <row r="16" spans="1:11" x14ac:dyDescent="0.2">
      <c r="A16">
        <v>12</v>
      </c>
      <c r="B16" s="12" t="str">
        <f>(Données!P19)</f>
        <v/>
      </c>
      <c r="C16" s="12" t="str">
        <f>Données!Q69</f>
        <v/>
      </c>
      <c r="D16" s="12" t="str">
        <f>Données!R119</f>
        <v/>
      </c>
      <c r="E16" s="12" t="str">
        <f>Données!S169</f>
        <v/>
      </c>
      <c r="F16" s="12" t="str">
        <f>Données!T219</f>
        <v/>
      </c>
      <c r="G16" s="12" t="str">
        <f>Données!U269</f>
        <v/>
      </c>
      <c r="H16" s="12" t="str">
        <f>Données!V319</f>
        <v/>
      </c>
      <c r="I16" s="12" t="str">
        <f>Données!W369</f>
        <v/>
      </c>
      <c r="J16" s="13" t="str">
        <f>Données!X419</f>
        <v/>
      </c>
      <c r="K16" s="13" t="str">
        <f>Données!Y469</f>
        <v/>
      </c>
    </row>
    <row r="17" spans="1:11" x14ac:dyDescent="0.2">
      <c r="A17">
        <v>13</v>
      </c>
      <c r="B17" s="12" t="str">
        <f>(Données!P20)</f>
        <v/>
      </c>
      <c r="C17" s="12" t="str">
        <f>Données!Q70</f>
        <v/>
      </c>
      <c r="D17" s="12" t="str">
        <f>Données!R120</f>
        <v/>
      </c>
      <c r="E17" s="12" t="str">
        <f>Données!S170</f>
        <v/>
      </c>
      <c r="F17" s="12" t="str">
        <f>Données!T220</f>
        <v/>
      </c>
      <c r="G17" s="12" t="str">
        <f>Données!U270</f>
        <v/>
      </c>
      <c r="H17" s="12" t="str">
        <f>Données!V320</f>
        <v/>
      </c>
      <c r="I17" s="12" t="str">
        <f>Données!W370</f>
        <v/>
      </c>
      <c r="J17" s="13" t="str">
        <f>Données!X420</f>
        <v/>
      </c>
      <c r="K17" s="13" t="str">
        <f>Données!Y470</f>
        <v/>
      </c>
    </row>
    <row r="18" spans="1:11" x14ac:dyDescent="0.2">
      <c r="A18">
        <v>14</v>
      </c>
      <c r="B18" s="12" t="str">
        <f>(Données!P21)</f>
        <v/>
      </c>
      <c r="C18" s="12" t="str">
        <f>Données!Q71</f>
        <v/>
      </c>
      <c r="D18" s="12" t="str">
        <f>Données!R121</f>
        <v/>
      </c>
      <c r="E18" s="12" t="str">
        <f>Données!S171</f>
        <v/>
      </c>
      <c r="F18" s="12" t="str">
        <f>Données!T221</f>
        <v/>
      </c>
      <c r="G18" s="12" t="str">
        <f>Données!U271</f>
        <v/>
      </c>
      <c r="H18" s="12" t="str">
        <f>Données!V321</f>
        <v/>
      </c>
      <c r="I18" s="12" t="str">
        <f>Données!W371</f>
        <v/>
      </c>
      <c r="J18" s="13" t="str">
        <f>Données!X421</f>
        <v/>
      </c>
      <c r="K18" s="13" t="str">
        <f>Données!Y471</f>
        <v/>
      </c>
    </row>
    <row r="19" spans="1:11" x14ac:dyDescent="0.2">
      <c r="A19">
        <v>15</v>
      </c>
      <c r="B19" s="12" t="str">
        <f>(Données!P22)</f>
        <v/>
      </c>
      <c r="C19" s="12" t="str">
        <f>Données!Q72</f>
        <v/>
      </c>
      <c r="D19" s="12" t="str">
        <f>Données!R122</f>
        <v/>
      </c>
      <c r="E19" s="12" t="str">
        <f>Données!S172</f>
        <v/>
      </c>
      <c r="F19" s="12" t="str">
        <f>Données!T222</f>
        <v/>
      </c>
      <c r="G19" s="12" t="str">
        <f>Données!U272</f>
        <v/>
      </c>
      <c r="H19" s="12" t="str">
        <f>Données!V322</f>
        <v/>
      </c>
      <c r="I19" s="12" t="str">
        <f>Données!W372</f>
        <v/>
      </c>
      <c r="J19" s="13" t="str">
        <f>Données!X422</f>
        <v/>
      </c>
      <c r="K19" s="13" t="str">
        <f>Données!Y472</f>
        <v/>
      </c>
    </row>
    <row r="20" spans="1:11" x14ac:dyDescent="0.2">
      <c r="A20">
        <v>16</v>
      </c>
      <c r="B20" s="12" t="str">
        <f>(Données!P23)</f>
        <v/>
      </c>
      <c r="C20" s="12" t="str">
        <f>Données!Q73</f>
        <v/>
      </c>
      <c r="D20" s="12" t="str">
        <f>Données!R123</f>
        <v/>
      </c>
      <c r="E20" s="12" t="str">
        <f>Données!S173</f>
        <v/>
      </c>
      <c r="F20" s="12" t="str">
        <f>Données!T223</f>
        <v/>
      </c>
      <c r="G20" s="12" t="str">
        <f>Données!U273</f>
        <v/>
      </c>
      <c r="H20" s="12" t="str">
        <f>Données!V323</f>
        <v/>
      </c>
      <c r="I20" s="12" t="str">
        <f>Données!W373</f>
        <v/>
      </c>
      <c r="J20" s="13" t="str">
        <f>Données!X423</f>
        <v/>
      </c>
      <c r="K20" s="13" t="str">
        <f>Données!Y473</f>
        <v/>
      </c>
    </row>
    <row r="21" spans="1:11" x14ac:dyDescent="0.2">
      <c r="A21">
        <v>17</v>
      </c>
      <c r="B21" s="12" t="str">
        <f>(Données!P24)</f>
        <v/>
      </c>
      <c r="C21" s="12" t="str">
        <f>Données!Q74</f>
        <v/>
      </c>
      <c r="D21" s="12" t="str">
        <f>Données!R124</f>
        <v/>
      </c>
      <c r="E21" s="12" t="str">
        <f>Données!S174</f>
        <v/>
      </c>
      <c r="F21" s="12" t="str">
        <f>Données!T224</f>
        <v/>
      </c>
      <c r="G21" s="12" t="str">
        <f>Données!U274</f>
        <v/>
      </c>
      <c r="H21" s="12" t="str">
        <f>Données!V324</f>
        <v/>
      </c>
      <c r="I21" s="12" t="str">
        <f>Données!W374</f>
        <v/>
      </c>
      <c r="J21" s="13" t="str">
        <f>Données!X424</f>
        <v/>
      </c>
      <c r="K21" s="13" t="str">
        <f>Données!Y474</f>
        <v/>
      </c>
    </row>
    <row r="22" spans="1:11" x14ac:dyDescent="0.2">
      <c r="A22">
        <v>18</v>
      </c>
      <c r="B22" s="12" t="str">
        <f>(Données!P25)</f>
        <v/>
      </c>
      <c r="C22" s="12" t="str">
        <f>Données!Q75</f>
        <v/>
      </c>
      <c r="D22" s="12" t="str">
        <f>Données!R125</f>
        <v/>
      </c>
      <c r="E22" s="12" t="str">
        <f>Données!S175</f>
        <v/>
      </c>
      <c r="F22" s="12" t="str">
        <f>Données!T225</f>
        <v/>
      </c>
      <c r="G22" s="12" t="str">
        <f>Données!U275</f>
        <v/>
      </c>
      <c r="H22" s="12" t="str">
        <f>Données!V325</f>
        <v/>
      </c>
      <c r="I22" s="12" t="str">
        <f>Données!W375</f>
        <v/>
      </c>
      <c r="J22" s="13" t="str">
        <f>Données!X425</f>
        <v/>
      </c>
      <c r="K22" s="13" t="str">
        <f>Données!Y475</f>
        <v/>
      </c>
    </row>
    <row r="23" spans="1:11" x14ac:dyDescent="0.2">
      <c r="A23">
        <v>19</v>
      </c>
      <c r="B23" s="12" t="str">
        <f>(Données!P26)</f>
        <v/>
      </c>
      <c r="C23" s="12" t="str">
        <f>Données!Q76</f>
        <v/>
      </c>
      <c r="D23" s="12" t="str">
        <f>Données!R126</f>
        <v/>
      </c>
      <c r="E23" s="12" t="str">
        <f>Données!S176</f>
        <v/>
      </c>
      <c r="F23" s="12" t="str">
        <f>Données!T226</f>
        <v/>
      </c>
      <c r="G23" s="12" t="str">
        <f>Données!U276</f>
        <v/>
      </c>
      <c r="H23" s="12" t="str">
        <f>Données!V326</f>
        <v/>
      </c>
      <c r="I23" s="12" t="str">
        <f>Données!W376</f>
        <v/>
      </c>
      <c r="J23" s="13" t="str">
        <f>Données!X426</f>
        <v/>
      </c>
      <c r="K23" s="13" t="str">
        <f>Données!Y476</f>
        <v/>
      </c>
    </row>
    <row r="24" spans="1:11" x14ac:dyDescent="0.2">
      <c r="A24">
        <v>20</v>
      </c>
      <c r="B24" s="12" t="str">
        <f>(Données!P27)</f>
        <v/>
      </c>
      <c r="C24" s="12" t="str">
        <f>Données!Q77</f>
        <v/>
      </c>
      <c r="D24" s="12" t="str">
        <f>Données!R127</f>
        <v/>
      </c>
      <c r="E24" s="12" t="str">
        <f>Données!S177</f>
        <v/>
      </c>
      <c r="F24" s="12" t="str">
        <f>Données!T227</f>
        <v/>
      </c>
      <c r="G24" s="12" t="str">
        <f>Données!U277</f>
        <v/>
      </c>
      <c r="H24" s="12" t="str">
        <f>Données!V327</f>
        <v/>
      </c>
      <c r="I24" s="12" t="str">
        <f>Données!W377</f>
        <v/>
      </c>
      <c r="J24" s="13" t="str">
        <f>Données!X427</f>
        <v/>
      </c>
      <c r="K24" s="13" t="str">
        <f>Données!Y477</f>
        <v/>
      </c>
    </row>
    <row r="25" spans="1:11" x14ac:dyDescent="0.2">
      <c r="A25">
        <v>21</v>
      </c>
      <c r="B25" s="12" t="str">
        <f>(Données!P28)</f>
        <v/>
      </c>
      <c r="C25" s="12" t="str">
        <f>Données!Q78</f>
        <v/>
      </c>
      <c r="D25" s="12" t="str">
        <f>Données!R128</f>
        <v/>
      </c>
      <c r="E25" s="12" t="str">
        <f>Données!S178</f>
        <v/>
      </c>
      <c r="F25" s="12" t="str">
        <f>Données!T228</f>
        <v/>
      </c>
      <c r="G25" s="12" t="str">
        <f>Données!U278</f>
        <v/>
      </c>
      <c r="H25" s="12" t="str">
        <f>Données!V328</f>
        <v/>
      </c>
      <c r="I25" s="12" t="str">
        <f>Données!W378</f>
        <v/>
      </c>
      <c r="J25" s="13" t="str">
        <f>Données!X428</f>
        <v/>
      </c>
      <c r="K25" s="13" t="str">
        <f>Données!Y478</f>
        <v/>
      </c>
    </row>
    <row r="26" spans="1:11" x14ac:dyDescent="0.2">
      <c r="A26">
        <v>22</v>
      </c>
      <c r="B26" s="12" t="str">
        <f>(Données!P29)</f>
        <v/>
      </c>
      <c r="C26" s="12" t="str">
        <f>Données!Q79</f>
        <v/>
      </c>
      <c r="D26" s="12" t="str">
        <f>Données!R129</f>
        <v/>
      </c>
      <c r="E26" s="12" t="str">
        <f>Données!S179</f>
        <v/>
      </c>
      <c r="F26" s="12" t="str">
        <f>Données!T229</f>
        <v/>
      </c>
      <c r="G26" s="12" t="str">
        <f>Données!U279</f>
        <v/>
      </c>
      <c r="H26" s="12" t="str">
        <f>Données!V329</f>
        <v/>
      </c>
      <c r="I26" s="12" t="str">
        <f>Données!W379</f>
        <v/>
      </c>
      <c r="J26" s="13" t="str">
        <f>Données!X429</f>
        <v/>
      </c>
      <c r="K26" s="13" t="str">
        <f>Données!Y479</f>
        <v/>
      </c>
    </row>
    <row r="27" spans="1:11" x14ac:dyDescent="0.2">
      <c r="A27">
        <v>23</v>
      </c>
      <c r="B27" s="12" t="str">
        <f>(Données!P30)</f>
        <v/>
      </c>
      <c r="C27" s="12" t="str">
        <f>Données!Q80</f>
        <v/>
      </c>
      <c r="D27" s="12" t="str">
        <f>Données!R130</f>
        <v/>
      </c>
      <c r="E27" s="12" t="str">
        <f>Données!S180</f>
        <v/>
      </c>
      <c r="F27" s="12" t="str">
        <f>Données!T230</f>
        <v/>
      </c>
      <c r="G27" s="12" t="str">
        <f>Données!U280</f>
        <v/>
      </c>
      <c r="H27" s="12" t="str">
        <f>Données!V330</f>
        <v/>
      </c>
      <c r="I27" s="12" t="str">
        <f>Données!W380</f>
        <v/>
      </c>
      <c r="J27" s="13" t="str">
        <f>Données!X430</f>
        <v/>
      </c>
      <c r="K27" s="13" t="str">
        <f>Données!Y480</f>
        <v/>
      </c>
    </row>
    <row r="28" spans="1:11" x14ac:dyDescent="0.2">
      <c r="A28">
        <v>24</v>
      </c>
      <c r="B28" s="12" t="str">
        <f>(Données!P31)</f>
        <v/>
      </c>
      <c r="C28" s="12" t="str">
        <f>Données!Q81</f>
        <v/>
      </c>
      <c r="D28" s="12" t="str">
        <f>Données!R131</f>
        <v/>
      </c>
      <c r="E28" s="12" t="str">
        <f>Données!S181</f>
        <v/>
      </c>
      <c r="F28" s="12" t="str">
        <f>Données!T231</f>
        <v/>
      </c>
      <c r="G28" s="12" t="str">
        <f>Données!U281</f>
        <v/>
      </c>
      <c r="H28" s="12" t="str">
        <f>Données!V331</f>
        <v/>
      </c>
      <c r="I28" s="12" t="str">
        <f>Données!W381</f>
        <v/>
      </c>
      <c r="J28" s="13" t="str">
        <f>Données!X431</f>
        <v/>
      </c>
      <c r="K28" s="13" t="str">
        <f>Données!Y481</f>
        <v/>
      </c>
    </row>
    <row r="29" spans="1:11" x14ac:dyDescent="0.2">
      <c r="A29">
        <v>25</v>
      </c>
      <c r="B29" s="12" t="str">
        <f>(Données!P32)</f>
        <v/>
      </c>
      <c r="C29" s="12" t="str">
        <f>Données!Q82</f>
        <v/>
      </c>
      <c r="D29" s="12" t="str">
        <f>Données!R132</f>
        <v/>
      </c>
      <c r="E29" s="12" t="str">
        <f>Données!S182</f>
        <v/>
      </c>
      <c r="F29" s="12" t="str">
        <f>Données!T232</f>
        <v/>
      </c>
      <c r="G29" s="12" t="str">
        <f>Données!U282</f>
        <v/>
      </c>
      <c r="H29" s="12" t="str">
        <f>Données!V332</f>
        <v/>
      </c>
      <c r="I29" s="12" t="str">
        <f>Données!W382</f>
        <v/>
      </c>
      <c r="J29" s="13" t="str">
        <f>Données!X432</f>
        <v/>
      </c>
      <c r="K29" s="13" t="str">
        <f>Données!Y482</f>
        <v/>
      </c>
    </row>
    <row r="30" spans="1:11" x14ac:dyDescent="0.2">
      <c r="A30">
        <v>26</v>
      </c>
      <c r="B30" s="12" t="str">
        <f>(Données!P33)</f>
        <v/>
      </c>
      <c r="C30" s="12" t="str">
        <f>Données!Q83</f>
        <v/>
      </c>
      <c r="D30" s="12" t="str">
        <f>Données!R133</f>
        <v/>
      </c>
      <c r="E30" s="12" t="str">
        <f>Données!S183</f>
        <v/>
      </c>
      <c r="F30" s="12" t="str">
        <f>Données!T233</f>
        <v/>
      </c>
      <c r="G30" s="12" t="str">
        <f>Données!U283</f>
        <v/>
      </c>
      <c r="H30" s="12" t="str">
        <f>Données!V333</f>
        <v/>
      </c>
      <c r="I30" s="12" t="str">
        <f>Données!W383</f>
        <v/>
      </c>
      <c r="J30" s="13" t="str">
        <f>Données!X433</f>
        <v/>
      </c>
      <c r="K30" s="13" t="str">
        <f>Données!Y483</f>
        <v/>
      </c>
    </row>
    <row r="31" spans="1:11" x14ac:dyDescent="0.2">
      <c r="A31">
        <v>27</v>
      </c>
      <c r="B31" s="12" t="str">
        <f>(Données!P34)</f>
        <v/>
      </c>
      <c r="C31" s="12" t="str">
        <f>Données!Q84</f>
        <v/>
      </c>
      <c r="D31" s="12" t="str">
        <f>Données!R134</f>
        <v/>
      </c>
      <c r="E31" s="12" t="str">
        <f>Données!S184</f>
        <v/>
      </c>
      <c r="F31" s="12" t="str">
        <f>Données!T234</f>
        <v/>
      </c>
      <c r="G31" s="12" t="str">
        <f>Données!U284</f>
        <v/>
      </c>
      <c r="H31" s="12" t="str">
        <f>Données!V334</f>
        <v/>
      </c>
      <c r="I31" s="12" t="str">
        <f>Données!W384</f>
        <v/>
      </c>
      <c r="J31" s="13" t="str">
        <f>Données!X434</f>
        <v/>
      </c>
      <c r="K31" s="13" t="str">
        <f>Données!Y484</f>
        <v/>
      </c>
    </row>
    <row r="32" spans="1:11" x14ac:dyDescent="0.2">
      <c r="A32">
        <v>28</v>
      </c>
      <c r="B32" s="12" t="str">
        <f>(Données!P35)</f>
        <v/>
      </c>
      <c r="C32" s="12" t="str">
        <f>Données!Q85</f>
        <v/>
      </c>
      <c r="D32" s="12" t="str">
        <f>Données!R135</f>
        <v/>
      </c>
      <c r="E32" s="12" t="str">
        <f>Données!S185</f>
        <v/>
      </c>
      <c r="F32" s="12" t="str">
        <f>Données!T235</f>
        <v/>
      </c>
      <c r="G32" s="12" t="str">
        <f>Données!U285</f>
        <v/>
      </c>
      <c r="H32" s="12" t="str">
        <f>Données!V335</f>
        <v/>
      </c>
      <c r="I32" s="12" t="str">
        <f>Données!W385</f>
        <v/>
      </c>
      <c r="J32" s="13" t="str">
        <f>Données!X435</f>
        <v/>
      </c>
      <c r="K32" s="13" t="str">
        <f>Données!Y485</f>
        <v/>
      </c>
    </row>
    <row r="33" spans="1:11" x14ac:dyDescent="0.2">
      <c r="A33">
        <v>29</v>
      </c>
      <c r="B33" s="12" t="str">
        <f>(Données!P36)</f>
        <v/>
      </c>
      <c r="C33" s="12" t="str">
        <f>Données!Q86</f>
        <v/>
      </c>
      <c r="D33" s="12" t="str">
        <f>Données!R136</f>
        <v/>
      </c>
      <c r="E33" s="12" t="str">
        <f>Données!S186</f>
        <v/>
      </c>
      <c r="F33" s="12" t="str">
        <f>Données!T236</f>
        <v/>
      </c>
      <c r="G33" s="12" t="str">
        <f>Données!U286</f>
        <v/>
      </c>
      <c r="H33" s="12" t="str">
        <f>Données!V336</f>
        <v/>
      </c>
      <c r="I33" s="12" t="str">
        <f>Données!W386</f>
        <v/>
      </c>
      <c r="J33" s="13" t="str">
        <f>Données!X436</f>
        <v/>
      </c>
      <c r="K33" s="13" t="str">
        <f>Données!Y486</f>
        <v/>
      </c>
    </row>
    <row r="34" spans="1:11" x14ac:dyDescent="0.2">
      <c r="A34">
        <v>30</v>
      </c>
      <c r="B34" s="12" t="str">
        <f>(Données!P37)</f>
        <v/>
      </c>
      <c r="C34" s="12" t="str">
        <f>Données!Q87</f>
        <v/>
      </c>
      <c r="D34" s="12" t="str">
        <f>Données!R137</f>
        <v/>
      </c>
      <c r="E34" s="12" t="str">
        <f>Données!S187</f>
        <v/>
      </c>
      <c r="F34" s="12" t="str">
        <f>Données!T237</f>
        <v/>
      </c>
      <c r="G34" s="12" t="str">
        <f>Données!U287</f>
        <v/>
      </c>
      <c r="H34" s="12" t="str">
        <f>Données!V337</f>
        <v/>
      </c>
      <c r="I34" s="12" t="str">
        <f>Données!W387</f>
        <v/>
      </c>
      <c r="J34" s="13" t="str">
        <f>Données!X437</f>
        <v/>
      </c>
      <c r="K34" s="13" t="str">
        <f>Données!Y487</f>
        <v/>
      </c>
    </row>
    <row r="35" spans="1:11" x14ac:dyDescent="0.2">
      <c r="A35">
        <v>31</v>
      </c>
      <c r="B35" s="12" t="str">
        <f>(Données!P38)</f>
        <v/>
      </c>
      <c r="C35" s="12" t="str">
        <f>Données!Q88</f>
        <v/>
      </c>
      <c r="D35" s="12" t="str">
        <f>Données!R138</f>
        <v/>
      </c>
      <c r="E35" s="12" t="str">
        <f>Données!S188</f>
        <v/>
      </c>
      <c r="F35" s="12" t="str">
        <f>Données!T238</f>
        <v/>
      </c>
      <c r="G35" s="12" t="str">
        <f>Données!U288</f>
        <v/>
      </c>
      <c r="H35" s="12" t="str">
        <f>Données!V338</f>
        <v/>
      </c>
      <c r="I35" s="12" t="str">
        <f>Données!W388</f>
        <v/>
      </c>
      <c r="J35" s="13" t="str">
        <f>Données!X438</f>
        <v/>
      </c>
      <c r="K35" s="13" t="str">
        <f>Données!Y488</f>
        <v/>
      </c>
    </row>
    <row r="36" spans="1:11" x14ac:dyDescent="0.2">
      <c r="A36">
        <v>32</v>
      </c>
      <c r="B36" s="12" t="str">
        <f>(Données!P39)</f>
        <v/>
      </c>
      <c r="C36" s="12" t="str">
        <f>Données!Q89</f>
        <v/>
      </c>
      <c r="D36" s="12" t="str">
        <f>Données!R139</f>
        <v/>
      </c>
      <c r="E36" s="12" t="str">
        <f>Données!S189</f>
        <v/>
      </c>
      <c r="F36" s="12" t="str">
        <f>Données!T239</f>
        <v/>
      </c>
      <c r="G36" s="12" t="str">
        <f>Données!U289</f>
        <v/>
      </c>
      <c r="H36" s="12" t="str">
        <f>Données!V339</f>
        <v/>
      </c>
      <c r="I36" s="12" t="str">
        <f>Données!W389</f>
        <v/>
      </c>
      <c r="J36" s="13" t="str">
        <f>Données!X439</f>
        <v/>
      </c>
      <c r="K36" s="13" t="str">
        <f>Données!Y489</f>
        <v/>
      </c>
    </row>
    <row r="37" spans="1:11" x14ac:dyDescent="0.2">
      <c r="A37">
        <v>33</v>
      </c>
      <c r="B37" s="12" t="str">
        <f>(Données!P40)</f>
        <v/>
      </c>
      <c r="C37" s="12" t="str">
        <f>Données!Q90</f>
        <v/>
      </c>
      <c r="D37" s="12" t="str">
        <f>Données!R140</f>
        <v/>
      </c>
      <c r="E37" s="12" t="str">
        <f>Données!S190</f>
        <v/>
      </c>
      <c r="F37" s="12" t="str">
        <f>Données!T240</f>
        <v/>
      </c>
      <c r="G37" s="12" t="str">
        <f>Données!U290</f>
        <v/>
      </c>
      <c r="H37" s="12" t="str">
        <f>Données!V340</f>
        <v/>
      </c>
      <c r="I37" s="12" t="str">
        <f>Données!W390</f>
        <v/>
      </c>
      <c r="J37" s="13" t="str">
        <f>Données!X440</f>
        <v/>
      </c>
      <c r="K37" s="13" t="str">
        <f>Données!Y490</f>
        <v/>
      </c>
    </row>
    <row r="38" spans="1:11" x14ac:dyDescent="0.2">
      <c r="A38">
        <v>34</v>
      </c>
      <c r="B38" s="12" t="str">
        <f>(Données!P41)</f>
        <v/>
      </c>
      <c r="C38" s="12" t="str">
        <f>Données!Q91</f>
        <v/>
      </c>
      <c r="D38" s="12" t="str">
        <f>Données!R141</f>
        <v/>
      </c>
      <c r="E38" s="12" t="str">
        <f>Données!S191</f>
        <v/>
      </c>
      <c r="F38" s="12" t="str">
        <f>Données!T241</f>
        <v/>
      </c>
      <c r="G38" s="12" t="str">
        <f>Données!U291</f>
        <v/>
      </c>
      <c r="H38" s="12" t="str">
        <f>Données!V341</f>
        <v/>
      </c>
      <c r="I38" s="12" t="str">
        <f>Données!W391</f>
        <v/>
      </c>
      <c r="J38" s="13" t="str">
        <f>Données!X441</f>
        <v/>
      </c>
      <c r="K38" s="13" t="str">
        <f>Données!Y491</f>
        <v/>
      </c>
    </row>
    <row r="39" spans="1:11" x14ac:dyDescent="0.2">
      <c r="A39">
        <v>35</v>
      </c>
      <c r="B39" s="12" t="str">
        <f>(Données!P42)</f>
        <v/>
      </c>
      <c r="C39" s="12" t="str">
        <f>Données!Q92</f>
        <v/>
      </c>
      <c r="D39" s="12" t="str">
        <f>Données!R142</f>
        <v/>
      </c>
      <c r="E39" s="12" t="str">
        <f>Données!S192</f>
        <v/>
      </c>
      <c r="F39" s="12" t="str">
        <f>Données!T242</f>
        <v/>
      </c>
      <c r="G39" s="12" t="str">
        <f>Données!U292</f>
        <v/>
      </c>
      <c r="H39" s="12" t="str">
        <f>Données!V342</f>
        <v/>
      </c>
      <c r="I39" s="12" t="str">
        <f>Données!W392</f>
        <v/>
      </c>
      <c r="J39" s="13" t="str">
        <f>Données!X442</f>
        <v/>
      </c>
      <c r="K39" s="13" t="str">
        <f>Données!Y492</f>
        <v/>
      </c>
    </row>
    <row r="40" spans="1:11" x14ac:dyDescent="0.2">
      <c r="A40">
        <v>36</v>
      </c>
      <c r="B40" s="12" t="str">
        <f>(Données!P43)</f>
        <v/>
      </c>
      <c r="C40" s="12" t="str">
        <f>Données!Q93</f>
        <v/>
      </c>
      <c r="D40" s="12" t="str">
        <f>Données!R143</f>
        <v/>
      </c>
      <c r="E40" s="12" t="str">
        <f>Données!S193</f>
        <v/>
      </c>
      <c r="F40" s="12" t="str">
        <f>Données!T243</f>
        <v/>
      </c>
      <c r="G40" s="12" t="str">
        <f>Données!U293</f>
        <v/>
      </c>
      <c r="H40" s="12" t="str">
        <f>Données!V343</f>
        <v/>
      </c>
      <c r="I40" s="12" t="str">
        <f>Données!W393</f>
        <v/>
      </c>
      <c r="J40" s="13" t="str">
        <f>Données!X443</f>
        <v/>
      </c>
      <c r="K40" s="13" t="str">
        <f>Données!Y493</f>
        <v/>
      </c>
    </row>
    <row r="41" spans="1:11" x14ac:dyDescent="0.2">
      <c r="A41">
        <v>37</v>
      </c>
      <c r="B41" s="12" t="str">
        <f>(Données!P44)</f>
        <v/>
      </c>
      <c r="C41" s="12" t="str">
        <f>Données!Q94</f>
        <v/>
      </c>
      <c r="D41" s="12" t="str">
        <f>Données!R144</f>
        <v/>
      </c>
      <c r="E41" s="12" t="str">
        <f>Données!S194</f>
        <v/>
      </c>
      <c r="F41" s="12" t="str">
        <f>Données!T244</f>
        <v/>
      </c>
      <c r="G41" s="12" t="str">
        <f>Données!U294</f>
        <v/>
      </c>
      <c r="H41" s="12" t="str">
        <f>Données!V344</f>
        <v/>
      </c>
      <c r="I41" s="12" t="str">
        <f>Données!W394</f>
        <v/>
      </c>
      <c r="J41" s="13" t="str">
        <f>Données!X444</f>
        <v/>
      </c>
      <c r="K41" s="13" t="str">
        <f>Données!Y494</f>
        <v/>
      </c>
    </row>
    <row r="42" spans="1:11" x14ac:dyDescent="0.2">
      <c r="A42">
        <v>38</v>
      </c>
      <c r="B42" s="12" t="str">
        <f>(Données!P45)</f>
        <v/>
      </c>
      <c r="C42" s="12" t="str">
        <f>Données!Q95</f>
        <v/>
      </c>
      <c r="D42" s="12" t="str">
        <f>Données!R145</f>
        <v/>
      </c>
      <c r="E42" s="12" t="str">
        <f>Données!S195</f>
        <v/>
      </c>
      <c r="F42" s="12" t="str">
        <f>Données!T245</f>
        <v/>
      </c>
      <c r="G42" s="12" t="str">
        <f>Données!U295</f>
        <v/>
      </c>
      <c r="H42" s="12" t="str">
        <f>Données!V345</f>
        <v/>
      </c>
      <c r="I42" s="12" t="str">
        <f>Données!W395</f>
        <v/>
      </c>
      <c r="J42" s="13" t="str">
        <f>Données!X445</f>
        <v/>
      </c>
      <c r="K42" s="13" t="str">
        <f>Données!Y495</f>
        <v/>
      </c>
    </row>
    <row r="43" spans="1:11" x14ac:dyDescent="0.2">
      <c r="A43">
        <v>39</v>
      </c>
      <c r="B43" s="12" t="str">
        <f>(Données!P46)</f>
        <v/>
      </c>
      <c r="C43" s="12" t="str">
        <f>Données!Q96</f>
        <v/>
      </c>
      <c r="D43" s="12" t="str">
        <f>Données!R146</f>
        <v/>
      </c>
      <c r="E43" s="12" t="str">
        <f>Données!S196</f>
        <v/>
      </c>
      <c r="F43" s="12" t="str">
        <f>Données!T246</f>
        <v/>
      </c>
      <c r="G43" s="12" t="str">
        <f>Données!U296</f>
        <v/>
      </c>
      <c r="H43" s="12" t="str">
        <f>Données!V346</f>
        <v/>
      </c>
      <c r="I43" s="12" t="str">
        <f>Données!W396</f>
        <v/>
      </c>
      <c r="J43" s="13" t="str">
        <f>Données!X446</f>
        <v/>
      </c>
      <c r="K43" s="13" t="str">
        <f>Données!Y496</f>
        <v/>
      </c>
    </row>
    <row r="44" spans="1:11" x14ac:dyDescent="0.2">
      <c r="A44">
        <v>40</v>
      </c>
      <c r="B44" s="12" t="str">
        <f>(Données!P47)</f>
        <v/>
      </c>
      <c r="C44" s="12" t="str">
        <f>Données!Q97</f>
        <v/>
      </c>
      <c r="D44" s="12" t="str">
        <f>Données!R147</f>
        <v/>
      </c>
      <c r="E44" s="12" t="str">
        <f>Données!S197</f>
        <v/>
      </c>
      <c r="F44" s="12" t="str">
        <f>Données!T247</f>
        <v/>
      </c>
      <c r="G44" s="12" t="str">
        <f>Données!U297</f>
        <v/>
      </c>
      <c r="H44" s="12" t="str">
        <f>Données!V347</f>
        <v/>
      </c>
      <c r="I44" s="12" t="str">
        <f>Données!W397</f>
        <v/>
      </c>
      <c r="J44" s="13" t="str">
        <f>Données!X447</f>
        <v/>
      </c>
      <c r="K44" s="13" t="str">
        <f>Données!Y497</f>
        <v/>
      </c>
    </row>
    <row r="45" spans="1:11" x14ac:dyDescent="0.2">
      <c r="A45">
        <v>41</v>
      </c>
      <c r="B45" s="12" t="str">
        <f>(Données!P48)</f>
        <v/>
      </c>
      <c r="C45" s="12" t="str">
        <f>Données!Q98</f>
        <v/>
      </c>
      <c r="D45" s="12" t="str">
        <f>Données!R148</f>
        <v/>
      </c>
      <c r="E45" s="12" t="str">
        <f>Données!S198</f>
        <v/>
      </c>
      <c r="F45" s="12" t="str">
        <f>Données!T248</f>
        <v/>
      </c>
      <c r="G45" s="12" t="str">
        <f>Données!U298</f>
        <v/>
      </c>
      <c r="H45" s="12" t="str">
        <f>Données!V348</f>
        <v/>
      </c>
      <c r="I45" s="12" t="str">
        <f>Données!W398</f>
        <v/>
      </c>
      <c r="J45" s="13" t="str">
        <f>Données!X448</f>
        <v/>
      </c>
      <c r="K45" s="13" t="str">
        <f>Données!Y498</f>
        <v/>
      </c>
    </row>
    <row r="46" spans="1:11" x14ac:dyDescent="0.2">
      <c r="A46">
        <v>42</v>
      </c>
      <c r="B46" s="12" t="str">
        <f>(Données!P49)</f>
        <v/>
      </c>
      <c r="C46" s="12" t="str">
        <f>Données!Q99</f>
        <v/>
      </c>
      <c r="D46" s="12" t="str">
        <f>Données!R149</f>
        <v/>
      </c>
      <c r="E46" s="12" t="str">
        <f>Données!S199</f>
        <v/>
      </c>
      <c r="F46" s="12" t="str">
        <f>Données!T249</f>
        <v/>
      </c>
      <c r="G46" s="12" t="str">
        <f>Données!U299</f>
        <v/>
      </c>
      <c r="H46" s="12" t="str">
        <f>Données!V349</f>
        <v/>
      </c>
      <c r="I46" s="12" t="str">
        <f>Données!W399</f>
        <v/>
      </c>
      <c r="J46" s="13" t="str">
        <f>Données!X449</f>
        <v/>
      </c>
      <c r="K46" s="13" t="str">
        <f>Données!Y499</f>
        <v/>
      </c>
    </row>
    <row r="47" spans="1:11" x14ac:dyDescent="0.2">
      <c r="A47">
        <v>43</v>
      </c>
      <c r="B47" s="12" t="str">
        <f>(Données!P50)</f>
        <v/>
      </c>
      <c r="C47" s="12" t="str">
        <f>Données!Q100</f>
        <v/>
      </c>
      <c r="D47" s="12" t="str">
        <f>Données!R150</f>
        <v/>
      </c>
      <c r="E47" s="12" t="str">
        <f>Données!S200</f>
        <v/>
      </c>
      <c r="F47" s="12" t="str">
        <f>Données!T250</f>
        <v/>
      </c>
      <c r="G47" s="12" t="str">
        <f>Données!U300</f>
        <v/>
      </c>
      <c r="H47" s="12" t="str">
        <f>Données!V350</f>
        <v/>
      </c>
      <c r="I47" s="12" t="str">
        <f>Données!W400</f>
        <v/>
      </c>
      <c r="J47" s="13" t="str">
        <f>Données!X450</f>
        <v/>
      </c>
      <c r="K47" s="13" t="str">
        <f>Données!Y500</f>
        <v/>
      </c>
    </row>
    <row r="48" spans="1:11" x14ac:dyDescent="0.2">
      <c r="A48">
        <v>44</v>
      </c>
      <c r="B48" s="12" t="str">
        <f>(Données!P51)</f>
        <v/>
      </c>
      <c r="C48" s="12" t="str">
        <f>Données!Q101</f>
        <v/>
      </c>
      <c r="D48" s="12" t="str">
        <f>Données!R151</f>
        <v/>
      </c>
      <c r="E48" s="12" t="str">
        <f>Données!S201</f>
        <v/>
      </c>
      <c r="F48" s="12" t="str">
        <f>Données!T251</f>
        <v/>
      </c>
      <c r="G48" s="12" t="str">
        <f>Données!U301</f>
        <v/>
      </c>
      <c r="H48" s="12" t="str">
        <f>Données!V351</f>
        <v/>
      </c>
      <c r="I48" s="12" t="str">
        <f>Données!W401</f>
        <v/>
      </c>
      <c r="J48" s="13" t="str">
        <f>Données!X451</f>
        <v/>
      </c>
      <c r="K48" s="13" t="str">
        <f>Données!Y501</f>
        <v/>
      </c>
    </row>
    <row r="49" spans="1:11" x14ac:dyDescent="0.2">
      <c r="A49">
        <v>45</v>
      </c>
      <c r="B49" s="12" t="str">
        <f>(Données!P52)</f>
        <v/>
      </c>
      <c r="C49" s="12" t="str">
        <f>Données!Q102</f>
        <v/>
      </c>
      <c r="D49" s="12" t="str">
        <f>Données!R152</f>
        <v/>
      </c>
      <c r="E49" s="12" t="str">
        <f>Données!S202</f>
        <v/>
      </c>
      <c r="F49" s="12" t="str">
        <f>Données!T252</f>
        <v/>
      </c>
      <c r="G49" s="12" t="str">
        <f>Données!U302</f>
        <v/>
      </c>
      <c r="H49" s="12" t="str">
        <f>Données!V352</f>
        <v/>
      </c>
      <c r="I49" s="12" t="str">
        <f>Données!W402</f>
        <v/>
      </c>
      <c r="J49" s="13" t="str">
        <f>Données!X452</f>
        <v/>
      </c>
      <c r="K49" s="13" t="str">
        <f>Données!Y502</f>
        <v/>
      </c>
    </row>
    <row r="50" spans="1:11" x14ac:dyDescent="0.2">
      <c r="A50">
        <v>46</v>
      </c>
      <c r="B50" s="12" t="str">
        <f>(Données!P53)</f>
        <v/>
      </c>
      <c r="C50" s="12" t="str">
        <f>Données!Q103</f>
        <v/>
      </c>
      <c r="D50" s="12" t="str">
        <f>Données!R153</f>
        <v/>
      </c>
      <c r="E50" s="12" t="str">
        <f>Données!S203</f>
        <v/>
      </c>
      <c r="F50" s="12" t="str">
        <f>Données!T253</f>
        <v/>
      </c>
      <c r="G50" s="12" t="str">
        <f>Données!U303</f>
        <v/>
      </c>
      <c r="H50" s="12" t="str">
        <f>Données!V353</f>
        <v/>
      </c>
      <c r="I50" s="12" t="str">
        <f>Données!W403</f>
        <v/>
      </c>
      <c r="J50" s="13" t="str">
        <f>Données!X453</f>
        <v/>
      </c>
      <c r="K50" s="13" t="str">
        <f>Données!Y503</f>
        <v/>
      </c>
    </row>
    <row r="51" spans="1:11" x14ac:dyDescent="0.2">
      <c r="A51">
        <v>47</v>
      </c>
      <c r="B51" s="12" t="str">
        <f>(Données!P54)</f>
        <v/>
      </c>
      <c r="C51" s="12" t="str">
        <f>Données!Q104</f>
        <v/>
      </c>
      <c r="D51" s="12" t="str">
        <f>Données!R154</f>
        <v/>
      </c>
      <c r="E51" s="12" t="str">
        <f>Données!S204</f>
        <v/>
      </c>
      <c r="F51" s="12" t="str">
        <f>Données!T254</f>
        <v/>
      </c>
      <c r="G51" s="12" t="str">
        <f>Données!U304</f>
        <v/>
      </c>
      <c r="H51" s="12" t="str">
        <f>Données!V354</f>
        <v/>
      </c>
      <c r="I51" s="12" t="str">
        <f>Données!W404</f>
        <v/>
      </c>
      <c r="J51" s="13" t="str">
        <f>Données!X454</f>
        <v/>
      </c>
      <c r="K51" s="13" t="str">
        <f>Données!Y504</f>
        <v/>
      </c>
    </row>
    <row r="52" spans="1:11" x14ac:dyDescent="0.2">
      <c r="A52">
        <v>48</v>
      </c>
      <c r="B52" s="12" t="str">
        <f>(Données!P55)</f>
        <v/>
      </c>
      <c r="C52" s="12" t="str">
        <f>Données!Q105</f>
        <v/>
      </c>
      <c r="D52" s="12" t="str">
        <f>Données!R155</f>
        <v/>
      </c>
      <c r="E52" s="12" t="str">
        <f>Données!S205</f>
        <v/>
      </c>
      <c r="F52" s="12" t="str">
        <f>Données!T255</f>
        <v/>
      </c>
      <c r="G52" s="12" t="str">
        <f>Données!U305</f>
        <v/>
      </c>
      <c r="H52" s="12" t="str">
        <f>Données!V355</f>
        <v/>
      </c>
      <c r="I52" s="12" t="str">
        <f>Données!W405</f>
        <v/>
      </c>
      <c r="J52" s="13" t="str">
        <f>Données!X455</f>
        <v/>
      </c>
      <c r="K52" s="13" t="str">
        <f>Données!Y505</f>
        <v/>
      </c>
    </row>
    <row r="53" spans="1:11" x14ac:dyDescent="0.2">
      <c r="A53">
        <v>49</v>
      </c>
      <c r="B53" s="12" t="str">
        <f>(Données!P56)</f>
        <v/>
      </c>
      <c r="C53" s="12" t="str">
        <f>Données!Q106</f>
        <v/>
      </c>
      <c r="D53" s="12" t="str">
        <f>Données!R156</f>
        <v/>
      </c>
      <c r="E53" s="12" t="str">
        <f>Données!S206</f>
        <v/>
      </c>
      <c r="F53" s="12" t="str">
        <f>Données!T256</f>
        <v/>
      </c>
      <c r="G53" s="12" t="str">
        <f>Données!U306</f>
        <v/>
      </c>
      <c r="H53" s="12" t="str">
        <f>Données!V356</f>
        <v/>
      </c>
      <c r="I53" s="12" t="str">
        <f>Données!W406</f>
        <v/>
      </c>
      <c r="J53" s="13" t="str">
        <f>Données!X456</f>
        <v/>
      </c>
      <c r="K53" s="13" t="str">
        <f>Données!Y506</f>
        <v/>
      </c>
    </row>
    <row r="54" spans="1:11" x14ac:dyDescent="0.2">
      <c r="A54">
        <v>50</v>
      </c>
      <c r="B54" s="12" t="str">
        <f>(Données!P57)</f>
        <v/>
      </c>
      <c r="C54" s="12" t="str">
        <f>Données!Q107</f>
        <v/>
      </c>
      <c r="D54" s="12" t="str">
        <f>Données!R157</f>
        <v/>
      </c>
      <c r="E54" s="12" t="str">
        <f>Données!S207</f>
        <v/>
      </c>
      <c r="F54" s="12" t="str">
        <f>Données!T257</f>
        <v/>
      </c>
      <c r="G54" s="12" t="str">
        <f>Données!U307</f>
        <v/>
      </c>
      <c r="H54" s="12" t="str">
        <f>Données!V357</f>
        <v/>
      </c>
      <c r="I54" s="12" t="str">
        <f>Données!W407</f>
        <v/>
      </c>
      <c r="J54" s="13" t="str">
        <f>Données!X457</f>
        <v/>
      </c>
      <c r="K54" s="13" t="str">
        <f>Données!Y507</f>
        <v/>
      </c>
    </row>
  </sheetData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I90"/>
  <sheetViews>
    <sheetView workbookViewId="0">
      <selection sqref="A1:I1"/>
    </sheetView>
  </sheetViews>
  <sheetFormatPr baseColWidth="10" defaultColWidth="11.42578125" defaultRowHeight="12.75" x14ac:dyDescent="0.2"/>
  <cols>
    <col min="1" max="1" width="5.42578125" style="15" customWidth="1"/>
    <col min="2" max="2" width="6" style="15" customWidth="1"/>
    <col min="3" max="16384" width="11.42578125" style="15"/>
  </cols>
  <sheetData>
    <row r="1" spans="1:9" ht="32.25" customHeight="1" x14ac:dyDescent="0.2">
      <c r="A1" s="150" t="s">
        <v>257</v>
      </c>
      <c r="B1" s="150"/>
      <c r="C1" s="150"/>
      <c r="D1" s="150"/>
      <c r="E1" s="150"/>
      <c r="F1" s="150"/>
      <c r="G1" s="150"/>
      <c r="H1" s="150"/>
      <c r="I1" s="150"/>
    </row>
    <row r="3" spans="1:9" x14ac:dyDescent="0.2">
      <c r="B3" s="55" t="s">
        <v>237</v>
      </c>
    </row>
    <row r="5" spans="1:9" x14ac:dyDescent="0.2">
      <c r="C5" s="23" t="s">
        <v>229</v>
      </c>
      <c r="D5" s="23" t="s">
        <v>230</v>
      </c>
    </row>
    <row r="6" spans="1:9" x14ac:dyDescent="0.2">
      <c r="C6" s="23" t="s">
        <v>231</v>
      </c>
      <c r="D6" s="56">
        <v>25.43257387005724</v>
      </c>
    </row>
    <row r="7" spans="1:9" x14ac:dyDescent="0.2">
      <c r="C7" s="23" t="s">
        <v>231</v>
      </c>
      <c r="D7" s="56">
        <v>27.150127329514362</v>
      </c>
    </row>
    <row r="8" spans="1:9" x14ac:dyDescent="0.2">
      <c r="C8" s="23" t="s">
        <v>231</v>
      </c>
      <c r="D8" s="56">
        <v>32.347207429120317</v>
      </c>
    </row>
    <row r="9" spans="1:9" x14ac:dyDescent="0.2">
      <c r="C9" s="23" t="s">
        <v>214</v>
      </c>
      <c r="D9" s="56" t="s">
        <v>214</v>
      </c>
    </row>
    <row r="10" spans="1:9" x14ac:dyDescent="0.2">
      <c r="C10" s="23" t="s">
        <v>232</v>
      </c>
      <c r="D10" s="56">
        <v>10.998256306629628</v>
      </c>
    </row>
    <row r="11" spans="1:9" x14ac:dyDescent="0.2">
      <c r="C11" s="23" t="s">
        <v>232</v>
      </c>
      <c r="D11" s="56">
        <v>12.717237672768533</v>
      </c>
    </row>
    <row r="12" spans="1:9" x14ac:dyDescent="0.2">
      <c r="C12" s="23" t="s">
        <v>232</v>
      </c>
      <c r="D12" s="56">
        <v>23.813609636272304</v>
      </c>
    </row>
    <row r="13" spans="1:9" x14ac:dyDescent="0.2">
      <c r="C13" s="23" t="s">
        <v>214</v>
      </c>
      <c r="D13" s="56" t="s">
        <v>214</v>
      </c>
    </row>
    <row r="14" spans="1:9" x14ac:dyDescent="0.2">
      <c r="C14" s="23" t="s">
        <v>233</v>
      </c>
      <c r="D14" s="56">
        <v>15.571923262905329</v>
      </c>
    </row>
    <row r="15" spans="1:9" x14ac:dyDescent="0.2">
      <c r="C15" s="23" t="s">
        <v>233</v>
      </c>
      <c r="D15" s="56">
        <v>11.913171596825123</v>
      </c>
    </row>
    <row r="16" spans="1:9" x14ac:dyDescent="0.2">
      <c r="C16" s="23" t="s">
        <v>233</v>
      </c>
      <c r="D16" s="56">
        <v>33.39057975099422</v>
      </c>
    </row>
    <row r="17" spans="1:4" x14ac:dyDescent="0.2">
      <c r="C17" s="23" t="s">
        <v>214</v>
      </c>
      <c r="D17" s="56" t="s">
        <v>214</v>
      </c>
    </row>
    <row r="18" spans="1:4" x14ac:dyDescent="0.2">
      <c r="C18" s="57"/>
      <c r="D18" s="58"/>
    </row>
    <row r="19" spans="1:4" x14ac:dyDescent="0.2">
      <c r="A19" s="55" t="s">
        <v>235</v>
      </c>
      <c r="C19" s="18"/>
      <c r="D19" s="59"/>
    </row>
    <row r="21" spans="1:4" x14ac:dyDescent="0.2">
      <c r="B21" s="19" t="s">
        <v>278</v>
      </c>
    </row>
    <row r="23" spans="1:4" x14ac:dyDescent="0.2">
      <c r="B23" s="60" t="s">
        <v>234</v>
      </c>
    </row>
    <row r="24" spans="1:4" ht="13.5" x14ac:dyDescent="0.25">
      <c r="C24" s="61" t="s">
        <v>254</v>
      </c>
    </row>
    <row r="25" spans="1:4" ht="13.5" x14ac:dyDescent="0.25">
      <c r="C25" s="61"/>
    </row>
    <row r="26" spans="1:4" ht="13.5" x14ac:dyDescent="0.25">
      <c r="B26" s="19" t="s">
        <v>253</v>
      </c>
      <c r="C26" s="61"/>
    </row>
    <row r="28" spans="1:4" x14ac:dyDescent="0.2">
      <c r="A28" s="55" t="s">
        <v>280</v>
      </c>
    </row>
    <row r="30" spans="1:4" x14ac:dyDescent="0.2">
      <c r="B30" s="19" t="s">
        <v>241</v>
      </c>
    </row>
    <row r="32" spans="1:4" x14ac:dyDescent="0.2">
      <c r="B32" s="19" t="s">
        <v>242</v>
      </c>
    </row>
    <row r="33" spans="1:3" ht="13.5" x14ac:dyDescent="0.25">
      <c r="C33" s="61" t="s">
        <v>236</v>
      </c>
    </row>
    <row r="34" spans="1:3" ht="13.5" x14ac:dyDescent="0.25">
      <c r="C34" s="61" t="s">
        <v>252</v>
      </c>
    </row>
    <row r="35" spans="1:3" ht="13.5" x14ac:dyDescent="0.25">
      <c r="C35" s="61" t="s">
        <v>243</v>
      </c>
    </row>
    <row r="37" spans="1:3" x14ac:dyDescent="0.2">
      <c r="A37" s="55" t="s">
        <v>281</v>
      </c>
    </row>
    <row r="39" spans="1:3" x14ac:dyDescent="0.2">
      <c r="B39" s="19" t="s">
        <v>279</v>
      </c>
    </row>
    <row r="41" spans="1:3" x14ac:dyDescent="0.2">
      <c r="B41" s="19" t="s">
        <v>239</v>
      </c>
    </row>
    <row r="42" spans="1:3" ht="13.5" x14ac:dyDescent="0.25">
      <c r="C42" s="61" t="s">
        <v>236</v>
      </c>
    </row>
    <row r="43" spans="1:3" ht="13.5" x14ac:dyDescent="0.25">
      <c r="C43" s="61" t="s">
        <v>240</v>
      </c>
    </row>
    <row r="44" spans="1:3" ht="13.5" x14ac:dyDescent="0.25">
      <c r="C44" s="61" t="s">
        <v>238</v>
      </c>
    </row>
    <row r="46" spans="1:3" x14ac:dyDescent="0.2">
      <c r="A46" s="55" t="s">
        <v>255</v>
      </c>
    </row>
    <row r="48" spans="1:3" x14ac:dyDescent="0.2">
      <c r="B48" s="15" t="s">
        <v>248</v>
      </c>
    </row>
    <row r="50" spans="3:5" x14ac:dyDescent="0.2">
      <c r="C50" s="23" t="s">
        <v>244</v>
      </c>
      <c r="D50" s="23" t="s">
        <v>229</v>
      </c>
      <c r="E50" s="23" t="s">
        <v>230</v>
      </c>
    </row>
    <row r="51" spans="3:5" x14ac:dyDescent="0.2">
      <c r="C51" s="23" t="s">
        <v>245</v>
      </c>
      <c r="D51" s="23" t="s">
        <v>231</v>
      </c>
      <c r="E51" s="56">
        <v>25.43257387005724</v>
      </c>
    </row>
    <row r="52" spans="3:5" x14ac:dyDescent="0.2">
      <c r="C52" s="23" t="s">
        <v>245</v>
      </c>
      <c r="D52" s="23" t="s">
        <v>231</v>
      </c>
      <c r="E52" s="56">
        <v>27.150127329514362</v>
      </c>
    </row>
    <row r="53" spans="3:5" x14ac:dyDescent="0.2">
      <c r="C53" s="23" t="s">
        <v>245</v>
      </c>
      <c r="D53" s="23" t="s">
        <v>231</v>
      </c>
      <c r="E53" s="56">
        <v>32.347207429120317</v>
      </c>
    </row>
    <row r="54" spans="3:5" x14ac:dyDescent="0.2">
      <c r="C54" s="23" t="s">
        <v>214</v>
      </c>
      <c r="D54" s="23" t="s">
        <v>214</v>
      </c>
      <c r="E54" s="56" t="s">
        <v>214</v>
      </c>
    </row>
    <row r="55" spans="3:5" x14ac:dyDescent="0.2">
      <c r="C55" s="23" t="s">
        <v>245</v>
      </c>
      <c r="D55" s="23" t="s">
        <v>232</v>
      </c>
      <c r="E55" s="56">
        <v>10.998256306629628</v>
      </c>
    </row>
    <row r="56" spans="3:5" x14ac:dyDescent="0.2">
      <c r="C56" s="23" t="s">
        <v>245</v>
      </c>
      <c r="D56" s="23" t="s">
        <v>232</v>
      </c>
      <c r="E56" s="56">
        <v>12.717237672768533</v>
      </c>
    </row>
    <row r="57" spans="3:5" x14ac:dyDescent="0.2">
      <c r="C57" s="23" t="s">
        <v>245</v>
      </c>
      <c r="D57" s="23" t="s">
        <v>232</v>
      </c>
      <c r="E57" s="56">
        <v>23.813609636272304</v>
      </c>
    </row>
    <row r="58" spans="3:5" x14ac:dyDescent="0.2">
      <c r="C58" s="23" t="s">
        <v>214</v>
      </c>
      <c r="D58" s="23" t="s">
        <v>214</v>
      </c>
      <c r="E58" s="56" t="s">
        <v>214</v>
      </c>
    </row>
    <row r="59" spans="3:5" x14ac:dyDescent="0.2">
      <c r="C59" s="23" t="s">
        <v>245</v>
      </c>
      <c r="D59" s="23" t="s">
        <v>233</v>
      </c>
      <c r="E59" s="56">
        <v>15.571923262905329</v>
      </c>
    </row>
    <row r="60" spans="3:5" x14ac:dyDescent="0.2">
      <c r="C60" s="23" t="s">
        <v>245</v>
      </c>
      <c r="D60" s="23" t="s">
        <v>233</v>
      </c>
      <c r="E60" s="56">
        <v>11.913171596825123</v>
      </c>
    </row>
    <row r="61" spans="3:5" x14ac:dyDescent="0.2">
      <c r="C61" s="23" t="s">
        <v>245</v>
      </c>
      <c r="D61" s="23" t="s">
        <v>233</v>
      </c>
      <c r="E61" s="56">
        <v>33.39057975099422</v>
      </c>
    </row>
    <row r="62" spans="3:5" x14ac:dyDescent="0.2">
      <c r="C62" s="23" t="s">
        <v>214</v>
      </c>
      <c r="D62" s="23" t="s">
        <v>214</v>
      </c>
      <c r="E62" s="56" t="s">
        <v>214</v>
      </c>
    </row>
    <row r="63" spans="3:5" x14ac:dyDescent="0.2">
      <c r="C63" s="23" t="s">
        <v>246</v>
      </c>
      <c r="D63" s="23" t="s">
        <v>231</v>
      </c>
      <c r="E63" s="56">
        <v>25.43257387005724</v>
      </c>
    </row>
    <row r="64" spans="3:5" x14ac:dyDescent="0.2">
      <c r="C64" s="23" t="s">
        <v>246</v>
      </c>
      <c r="D64" s="23" t="s">
        <v>231</v>
      </c>
      <c r="E64" s="56">
        <v>27.150127329514362</v>
      </c>
    </row>
    <row r="65" spans="2:5" x14ac:dyDescent="0.2">
      <c r="C65" s="23" t="s">
        <v>246</v>
      </c>
      <c r="D65" s="23" t="s">
        <v>231</v>
      </c>
      <c r="E65" s="56">
        <v>32.347207429120317</v>
      </c>
    </row>
    <row r="66" spans="2:5" x14ac:dyDescent="0.2">
      <c r="C66" s="23" t="s">
        <v>214</v>
      </c>
      <c r="D66" s="23" t="s">
        <v>214</v>
      </c>
      <c r="E66" s="56" t="s">
        <v>214</v>
      </c>
    </row>
    <row r="67" spans="2:5" x14ac:dyDescent="0.2">
      <c r="C67" s="23" t="s">
        <v>246</v>
      </c>
      <c r="D67" s="23" t="s">
        <v>232</v>
      </c>
      <c r="E67" s="56">
        <v>10.998256306629628</v>
      </c>
    </row>
    <row r="68" spans="2:5" x14ac:dyDescent="0.2">
      <c r="C68" s="23" t="s">
        <v>246</v>
      </c>
      <c r="D68" s="23" t="s">
        <v>232</v>
      </c>
      <c r="E68" s="56">
        <v>12.717237672768533</v>
      </c>
    </row>
    <row r="69" spans="2:5" x14ac:dyDescent="0.2">
      <c r="C69" s="23" t="s">
        <v>246</v>
      </c>
      <c r="D69" s="23" t="s">
        <v>232</v>
      </c>
      <c r="E69" s="56">
        <v>23.813609636272304</v>
      </c>
    </row>
    <row r="70" spans="2:5" x14ac:dyDescent="0.2">
      <c r="C70" s="23" t="s">
        <v>214</v>
      </c>
      <c r="D70" s="23" t="s">
        <v>214</v>
      </c>
      <c r="E70" s="56" t="s">
        <v>214</v>
      </c>
    </row>
    <row r="71" spans="2:5" x14ac:dyDescent="0.2">
      <c r="C71" s="23" t="s">
        <v>246</v>
      </c>
      <c r="D71" s="23" t="s">
        <v>233</v>
      </c>
      <c r="E71" s="56">
        <v>15.571923262905329</v>
      </c>
    </row>
    <row r="72" spans="2:5" x14ac:dyDescent="0.2">
      <c r="C72" s="23" t="s">
        <v>246</v>
      </c>
      <c r="D72" s="23" t="s">
        <v>233</v>
      </c>
      <c r="E72" s="56">
        <v>11.913171596825123</v>
      </c>
    </row>
    <row r="73" spans="2:5" x14ac:dyDescent="0.2">
      <c r="C73" s="23" t="s">
        <v>246</v>
      </c>
      <c r="D73" s="23" t="s">
        <v>233</v>
      </c>
      <c r="E73" s="56">
        <v>33.39057975099422</v>
      </c>
    </row>
    <row r="74" spans="2:5" x14ac:dyDescent="0.2">
      <c r="C74" s="23" t="s">
        <v>214</v>
      </c>
      <c r="D74" s="23" t="s">
        <v>214</v>
      </c>
      <c r="E74" s="56" t="s">
        <v>214</v>
      </c>
    </row>
    <row r="76" spans="2:5" x14ac:dyDescent="0.2">
      <c r="B76" s="19" t="s">
        <v>279</v>
      </c>
    </row>
    <row r="78" spans="2:5" x14ac:dyDescent="0.2">
      <c r="B78" s="19" t="s">
        <v>239</v>
      </c>
    </row>
    <row r="79" spans="2:5" ht="13.5" x14ac:dyDescent="0.25">
      <c r="C79" s="61" t="s">
        <v>236</v>
      </c>
    </row>
    <row r="80" spans="2:5" ht="13.5" x14ac:dyDescent="0.25">
      <c r="C80" s="61" t="s">
        <v>249</v>
      </c>
    </row>
    <row r="81" spans="1:3" ht="13.5" x14ac:dyDescent="0.25">
      <c r="C81" s="61" t="s">
        <v>247</v>
      </c>
    </row>
    <row r="83" spans="1:3" x14ac:dyDescent="0.2">
      <c r="A83" s="55" t="s">
        <v>256</v>
      </c>
    </row>
    <row r="85" spans="1:3" x14ac:dyDescent="0.2">
      <c r="B85" s="19" t="s">
        <v>282</v>
      </c>
    </row>
    <row r="87" spans="1:3" x14ac:dyDescent="0.2">
      <c r="B87" s="19" t="s">
        <v>242</v>
      </c>
    </row>
    <row r="88" spans="1:3" ht="13.5" x14ac:dyDescent="0.25">
      <c r="C88" s="61" t="s">
        <v>236</v>
      </c>
    </row>
    <row r="89" spans="1:3" ht="13.5" x14ac:dyDescent="0.25">
      <c r="C89" s="61" t="s">
        <v>251</v>
      </c>
    </row>
    <row r="90" spans="1:3" ht="13.5" x14ac:dyDescent="0.25">
      <c r="C90" s="61" t="s">
        <v>250</v>
      </c>
    </row>
  </sheetData>
  <sheetProtection sheet="1" objects="1" scenarios="1"/>
  <mergeCells count="1">
    <mergeCell ref="A1:I1"/>
  </mergeCells>
  <phoneticPr fontId="29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workbookViewId="0">
      <selection activeCell="E4" sqref="E4"/>
    </sheetView>
  </sheetViews>
  <sheetFormatPr baseColWidth="10" defaultColWidth="11.42578125" defaultRowHeight="12.75" x14ac:dyDescent="0.2"/>
  <cols>
    <col min="1" max="8" width="11.42578125" style="138" customWidth="1"/>
    <col min="9" max="9" width="15" style="138" customWidth="1"/>
    <col min="10" max="16384" width="11.42578125" style="138"/>
  </cols>
  <sheetData>
    <row r="2" spans="1:9" ht="15" x14ac:dyDescent="0.25">
      <c r="A2" s="151" t="s">
        <v>170</v>
      </c>
      <c r="B2" s="151"/>
      <c r="C2" s="151"/>
      <c r="D2" s="151"/>
      <c r="E2" s="151"/>
      <c r="F2" s="151"/>
      <c r="G2" s="151"/>
      <c r="H2" s="151"/>
      <c r="I2" s="151"/>
    </row>
    <row r="3" spans="1:9" ht="15" x14ac:dyDescent="0.25">
      <c r="A3" s="151" t="s">
        <v>171</v>
      </c>
      <c r="B3" s="151"/>
      <c r="C3" s="151"/>
      <c r="D3" s="151"/>
      <c r="E3" s="151"/>
      <c r="F3" s="151"/>
      <c r="G3" s="151"/>
      <c r="H3" s="151"/>
      <c r="I3" s="151"/>
    </row>
    <row r="4" spans="1:9" ht="15" x14ac:dyDescent="0.25">
      <c r="A4" s="139"/>
      <c r="B4" s="139"/>
      <c r="C4" s="139"/>
      <c r="D4" s="139"/>
      <c r="E4" s="140" t="s">
        <v>283</v>
      </c>
      <c r="F4" s="139"/>
      <c r="G4" s="139"/>
      <c r="H4" s="139"/>
      <c r="I4" s="139"/>
    </row>
    <row r="6" spans="1:9" ht="15" x14ac:dyDescent="0.25">
      <c r="A6" s="141" t="s">
        <v>154</v>
      </c>
      <c r="B6" s="141"/>
      <c r="C6" s="141"/>
      <c r="D6" s="141"/>
      <c r="E6" s="141"/>
      <c r="F6" s="141"/>
      <c r="G6" s="141"/>
      <c r="H6" s="141"/>
      <c r="I6" s="141"/>
    </row>
    <row r="7" spans="1:9" ht="15" x14ac:dyDescent="0.25">
      <c r="A7" s="141" t="s">
        <v>285</v>
      </c>
      <c r="B7" s="141"/>
      <c r="C7" s="141"/>
      <c r="D7" s="141"/>
      <c r="E7" s="141"/>
      <c r="F7" s="141"/>
      <c r="G7" s="141"/>
      <c r="H7" s="141"/>
      <c r="I7" s="141"/>
    </row>
    <row r="8" spans="1:9" x14ac:dyDescent="0.2">
      <c r="A8" s="152"/>
      <c r="B8" s="152"/>
      <c r="C8" s="152"/>
      <c r="D8" s="152"/>
      <c r="E8" s="152"/>
      <c r="F8" s="152"/>
      <c r="G8" s="152"/>
      <c r="H8" s="152"/>
      <c r="I8" s="152"/>
    </row>
    <row r="10" spans="1:9" x14ac:dyDescent="0.2">
      <c r="A10" s="142" t="s">
        <v>164</v>
      </c>
    </row>
    <row r="13" spans="1:9" x14ac:dyDescent="0.2">
      <c r="A13" s="143" t="s">
        <v>201</v>
      </c>
      <c r="B13" s="143"/>
      <c r="C13" s="143"/>
      <c r="D13" s="143"/>
      <c r="E13" s="143"/>
      <c r="F13" s="143"/>
      <c r="G13" s="143"/>
      <c r="H13" s="143"/>
    </row>
    <row r="15" spans="1:9" ht="15" x14ac:dyDescent="0.25">
      <c r="A15" s="144" t="s">
        <v>227</v>
      </c>
      <c r="B15" s="144"/>
      <c r="C15" s="144"/>
      <c r="D15" s="144"/>
      <c r="E15" s="144"/>
      <c r="F15" s="144"/>
      <c r="G15" s="144"/>
      <c r="H15" s="144"/>
      <c r="I15" s="144"/>
    </row>
    <row r="19" spans="1:7" x14ac:dyDescent="0.2">
      <c r="A19" s="145" t="s">
        <v>284</v>
      </c>
    </row>
    <row r="20" spans="1:7" x14ac:dyDescent="0.2">
      <c r="A20" s="146" t="s">
        <v>204</v>
      </c>
      <c r="B20" s="146"/>
      <c r="C20" s="146"/>
      <c r="D20" s="146"/>
      <c r="E20" s="146"/>
      <c r="F20" s="146"/>
      <c r="G20" s="146"/>
    </row>
    <row r="21" spans="1:7" x14ac:dyDescent="0.2">
      <c r="A21" s="146"/>
      <c r="B21" s="146"/>
      <c r="C21" s="147" t="s">
        <v>158</v>
      </c>
      <c r="D21" s="146" t="s">
        <v>159</v>
      </c>
      <c r="E21" s="146"/>
      <c r="F21" s="146"/>
      <c r="G21" s="146"/>
    </row>
    <row r="22" spans="1:7" x14ac:dyDescent="0.2">
      <c r="A22" s="146"/>
      <c r="B22" s="146"/>
      <c r="C22" s="146"/>
      <c r="D22" s="146" t="s">
        <v>161</v>
      </c>
      <c r="E22" s="146"/>
      <c r="F22" s="146"/>
      <c r="G22" s="146"/>
    </row>
    <row r="23" spans="1:7" x14ac:dyDescent="0.2">
      <c r="A23" s="146"/>
      <c r="B23" s="146"/>
      <c r="C23" s="146"/>
      <c r="D23" s="146" t="s">
        <v>163</v>
      </c>
      <c r="E23" s="146"/>
      <c r="F23" s="146"/>
      <c r="G23" s="146"/>
    </row>
    <row r="24" spans="1:7" x14ac:dyDescent="0.2">
      <c r="A24" s="146"/>
      <c r="B24" s="146"/>
      <c r="C24" s="146"/>
      <c r="D24" s="146"/>
      <c r="E24" s="146"/>
      <c r="F24" s="146"/>
      <c r="G24" s="146"/>
    </row>
    <row r="25" spans="1:7" x14ac:dyDescent="0.2">
      <c r="A25" s="146" t="s">
        <v>162</v>
      </c>
      <c r="B25" s="146"/>
      <c r="C25" s="146"/>
      <c r="D25" s="146"/>
      <c r="E25" s="146"/>
      <c r="F25" s="146"/>
      <c r="G25" s="146"/>
    </row>
    <row r="26" spans="1:7" x14ac:dyDescent="0.2">
      <c r="A26" s="146"/>
      <c r="B26" s="146"/>
      <c r="C26" s="147" t="s">
        <v>160</v>
      </c>
      <c r="D26" s="146" t="s">
        <v>155</v>
      </c>
      <c r="E26" s="146"/>
      <c r="F26" s="146"/>
      <c r="G26" s="146"/>
    </row>
    <row r="27" spans="1:7" x14ac:dyDescent="0.2">
      <c r="A27" s="146"/>
      <c r="B27" s="146"/>
      <c r="C27" s="146"/>
      <c r="D27" s="146" t="s">
        <v>156</v>
      </c>
      <c r="E27" s="146"/>
      <c r="F27" s="146"/>
      <c r="G27" s="146"/>
    </row>
    <row r="28" spans="1:7" x14ac:dyDescent="0.2">
      <c r="A28" s="146"/>
      <c r="B28" s="146"/>
      <c r="C28" s="146"/>
      <c r="D28" s="146" t="s">
        <v>157</v>
      </c>
      <c r="E28" s="146"/>
      <c r="F28" s="146"/>
      <c r="G28" s="146"/>
    </row>
    <row r="29" spans="1:7" x14ac:dyDescent="0.2">
      <c r="A29" s="146"/>
      <c r="B29" s="146"/>
      <c r="C29" s="146"/>
      <c r="D29" s="146"/>
      <c r="E29" s="146"/>
      <c r="F29" s="146"/>
      <c r="G29" s="146"/>
    </row>
    <row r="30" spans="1:7" x14ac:dyDescent="0.2">
      <c r="A30" s="146" t="s">
        <v>223</v>
      </c>
      <c r="B30" s="146"/>
      <c r="D30" s="146"/>
      <c r="E30" s="146"/>
      <c r="F30" s="146"/>
      <c r="G30" s="146"/>
    </row>
    <row r="31" spans="1:7" x14ac:dyDescent="0.2">
      <c r="A31" s="146"/>
      <c r="B31" s="146" t="s">
        <v>224</v>
      </c>
      <c r="D31" s="146"/>
      <c r="E31" s="146"/>
      <c r="F31" s="146"/>
      <c r="G31" s="146"/>
    </row>
    <row r="32" spans="1:7" x14ac:dyDescent="0.2">
      <c r="A32" s="146"/>
      <c r="B32" s="146"/>
      <c r="C32" s="146"/>
      <c r="D32" s="146"/>
      <c r="E32" s="146"/>
      <c r="F32" s="146"/>
      <c r="G32" s="146"/>
    </row>
    <row r="33" spans="1:7" x14ac:dyDescent="0.2">
      <c r="A33" s="146"/>
      <c r="B33" s="146"/>
      <c r="C33" s="146"/>
      <c r="D33" s="146"/>
      <c r="E33" s="146"/>
      <c r="F33" s="146"/>
      <c r="G33" s="146"/>
    </row>
  </sheetData>
  <sheetProtection sheet="1" objects="1" scenarios="1"/>
  <mergeCells count="3">
    <mergeCell ref="A2:I2"/>
    <mergeCell ref="A8:I8"/>
    <mergeCell ref="A3:I3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selection activeCell="E19" sqref="E19"/>
    </sheetView>
  </sheetViews>
  <sheetFormatPr baseColWidth="10" defaultColWidth="11.5703125" defaultRowHeight="12.75" x14ac:dyDescent="0.2"/>
  <cols>
    <col min="1" max="1" width="7.7109375" style="15" customWidth="1"/>
    <col min="2" max="3" width="8.42578125" style="15" customWidth="1"/>
    <col min="4" max="4" width="14.85546875" style="15" customWidth="1"/>
    <col min="5" max="10" width="11.28515625" style="15" customWidth="1"/>
    <col min="11" max="16384" width="11.5703125" style="15"/>
  </cols>
  <sheetData>
    <row r="1" spans="1:10" ht="43.5" customHeight="1" x14ac:dyDescent="0.2">
      <c r="A1" s="153" t="s">
        <v>286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5" x14ac:dyDescent="0.25">
      <c r="G2" s="62" t="s">
        <v>72</v>
      </c>
      <c r="H2" s="15" t="s">
        <v>73</v>
      </c>
    </row>
    <row r="3" spans="1:10" ht="14.25" x14ac:dyDescent="0.2">
      <c r="D3" s="63" t="s">
        <v>74</v>
      </c>
      <c r="E3" s="64">
        <f>COUNT(A6:C55)</f>
        <v>18</v>
      </c>
      <c r="H3" s="15" t="s">
        <v>258</v>
      </c>
    </row>
    <row r="4" spans="1:10" x14ac:dyDescent="0.2">
      <c r="A4" s="154" t="s">
        <v>166</v>
      </c>
      <c r="B4" s="155"/>
      <c r="C4" s="156"/>
      <c r="D4" s="86" t="s">
        <v>75</v>
      </c>
      <c r="E4" s="87">
        <f>COUNT(A6:A55)</f>
        <v>7</v>
      </c>
    </row>
    <row r="5" spans="1:10" ht="15.75" thickBot="1" x14ac:dyDescent="0.3">
      <c r="A5" s="66" t="s">
        <v>76</v>
      </c>
      <c r="B5" s="67" t="s">
        <v>77</v>
      </c>
      <c r="C5" s="68" t="s">
        <v>78</v>
      </c>
      <c r="D5" s="65" t="s">
        <v>79</v>
      </c>
      <c r="E5" s="69">
        <f>AVERAGE(A6:A55)</f>
        <v>5.5714285714285712</v>
      </c>
      <c r="G5" s="70" t="str">
        <f>IF(COUNT(Données!B8:K8)=3," ","ATTENTION, vous n'êtes pas dans la bonne feuille")</f>
        <v xml:space="preserve"> </v>
      </c>
    </row>
    <row r="6" spans="1:10" x14ac:dyDescent="0.2">
      <c r="A6" s="71">
        <f>Rangs!B5</f>
        <v>1</v>
      </c>
      <c r="B6" s="71">
        <f>Rangs!C5</f>
        <v>7</v>
      </c>
      <c r="C6" s="71">
        <f>Rangs!D5</f>
        <v>16</v>
      </c>
      <c r="D6" s="86" t="s">
        <v>80</v>
      </c>
      <c r="E6" s="87">
        <f>COUNT(B6:B55)</f>
        <v>5</v>
      </c>
    </row>
    <row r="7" spans="1:10" x14ac:dyDescent="0.2">
      <c r="A7" s="71">
        <f>Rangs!B6</f>
        <v>5.5</v>
      </c>
      <c r="B7" s="71">
        <f>Rangs!C6</f>
        <v>13.5</v>
      </c>
      <c r="C7" s="71">
        <f>Rangs!D6</f>
        <v>13.5</v>
      </c>
      <c r="D7" s="65" t="s">
        <v>81</v>
      </c>
      <c r="E7" s="69">
        <f>AVERAGE(B6:B55)</f>
        <v>8.6999999999999993</v>
      </c>
    </row>
    <row r="8" spans="1:10" x14ac:dyDescent="0.2">
      <c r="A8" s="71">
        <f>Rangs!B7</f>
        <v>4</v>
      </c>
      <c r="B8" s="71">
        <f>Rangs!C7</f>
        <v>2.5</v>
      </c>
      <c r="C8" s="71">
        <f>Rangs!D7</f>
        <v>9</v>
      </c>
      <c r="D8" s="86" t="s">
        <v>82</v>
      </c>
      <c r="E8" s="87">
        <f>COUNT(C6:C55)</f>
        <v>6</v>
      </c>
    </row>
    <row r="9" spans="1:10" x14ac:dyDescent="0.2">
      <c r="A9" s="71">
        <f>Rangs!B8</f>
        <v>9</v>
      </c>
      <c r="B9" s="71">
        <f>Rangs!C8</f>
        <v>11.5</v>
      </c>
      <c r="C9" s="71">
        <f>Rangs!D8</f>
        <v>15</v>
      </c>
      <c r="D9" s="65" t="s">
        <v>83</v>
      </c>
      <c r="E9" s="69">
        <f>AVERAGE(C6:C55)</f>
        <v>14.75</v>
      </c>
    </row>
    <row r="10" spans="1:10" x14ac:dyDescent="0.2">
      <c r="A10" s="71">
        <f>Rangs!B9</f>
        <v>11.5</v>
      </c>
      <c r="B10" s="71">
        <f>Rangs!C9</f>
        <v>9</v>
      </c>
      <c r="C10" s="71">
        <f>Rangs!D9</f>
        <v>17</v>
      </c>
    </row>
    <row r="11" spans="1:10" x14ac:dyDescent="0.2">
      <c r="A11" s="71">
        <f>Rangs!B10</f>
        <v>2.5</v>
      </c>
      <c r="B11" s="71" t="str">
        <f>Rangs!C10</f>
        <v/>
      </c>
      <c r="C11" s="71">
        <f>Rangs!D10</f>
        <v>18</v>
      </c>
    </row>
    <row r="12" spans="1:10" ht="13.5" thickBot="1" x14ac:dyDescent="0.25">
      <c r="A12" s="71">
        <f>Rangs!B11</f>
        <v>5.5</v>
      </c>
      <c r="B12" s="71" t="str">
        <f>Rangs!C11</f>
        <v/>
      </c>
      <c r="C12" s="71" t="str">
        <f>Rangs!D11</f>
        <v/>
      </c>
      <c r="D12" s="68"/>
      <c r="E12" s="72"/>
      <c r="F12" s="72"/>
      <c r="G12" s="72"/>
      <c r="H12" s="72"/>
      <c r="I12" s="72"/>
      <c r="J12" s="72"/>
    </row>
    <row r="13" spans="1:10" ht="39.75" customHeight="1" x14ac:dyDescent="0.2">
      <c r="A13" s="71" t="str">
        <f>Rangs!B12</f>
        <v/>
      </c>
      <c r="B13" s="71" t="str">
        <f>Rangs!C12</f>
        <v/>
      </c>
      <c r="C13" s="90" t="str">
        <f>Rangs!D12</f>
        <v/>
      </c>
      <c r="D13" s="157" t="s">
        <v>288</v>
      </c>
      <c r="E13" s="158"/>
      <c r="F13" s="158"/>
      <c r="G13" s="158"/>
      <c r="H13" s="158"/>
      <c r="I13" s="158"/>
      <c r="J13" s="159"/>
    </row>
    <row r="14" spans="1:10" x14ac:dyDescent="0.2">
      <c r="A14" s="71" t="str">
        <f>Rangs!B13</f>
        <v/>
      </c>
      <c r="B14" s="71" t="str">
        <f>Rangs!C13</f>
        <v/>
      </c>
      <c r="C14" s="90" t="str">
        <f>Rangs!D13</f>
        <v/>
      </c>
      <c r="D14" s="91"/>
      <c r="E14" s="92"/>
      <c r="F14" s="92"/>
      <c r="G14" s="92"/>
      <c r="H14" s="92"/>
      <c r="I14" s="92"/>
      <c r="J14" s="93"/>
    </row>
    <row r="15" spans="1:10" x14ac:dyDescent="0.2">
      <c r="A15" s="71" t="str">
        <f>Rangs!B14</f>
        <v/>
      </c>
      <c r="B15" s="71" t="str">
        <f>Rangs!C14</f>
        <v/>
      </c>
      <c r="C15" s="90" t="str">
        <f>Rangs!D14</f>
        <v/>
      </c>
      <c r="D15" s="91"/>
      <c r="E15" s="160" t="s">
        <v>65</v>
      </c>
      <c r="F15" s="160"/>
      <c r="G15" s="160"/>
      <c r="H15" s="160"/>
      <c r="I15" s="160"/>
      <c r="J15" s="161"/>
    </row>
    <row r="16" spans="1:10" x14ac:dyDescent="0.2">
      <c r="A16" s="71" t="str">
        <f>Rangs!B15</f>
        <v/>
      </c>
      <c r="B16" s="71" t="str">
        <f>Rangs!C15</f>
        <v/>
      </c>
      <c r="C16" s="90" t="str">
        <f>Rangs!D15</f>
        <v/>
      </c>
      <c r="D16" s="94" t="s">
        <v>66</v>
      </c>
      <c r="E16" s="23">
        <v>0.3</v>
      </c>
      <c r="F16" s="23">
        <v>0.25</v>
      </c>
      <c r="G16" s="23">
        <v>0.2</v>
      </c>
      <c r="H16" s="23">
        <v>0.15</v>
      </c>
      <c r="I16" s="23">
        <v>0.1</v>
      </c>
      <c r="J16" s="95">
        <v>0.05</v>
      </c>
    </row>
    <row r="17" spans="1:10" x14ac:dyDescent="0.2">
      <c r="A17" s="71" t="str">
        <f>Rangs!B16</f>
        <v/>
      </c>
      <c r="B17" s="71" t="str">
        <f>Rangs!C16</f>
        <v/>
      </c>
      <c r="C17" s="90" t="str">
        <f>Rangs!D16</f>
        <v/>
      </c>
      <c r="D17" s="94" t="s">
        <v>68</v>
      </c>
      <c r="E17" s="23">
        <v>0.15</v>
      </c>
      <c r="F17" s="23">
        <v>0.125</v>
      </c>
      <c r="G17" s="23">
        <v>0.1</v>
      </c>
      <c r="H17" s="23">
        <v>7.4999999999999997E-2</v>
      </c>
      <c r="I17" s="23">
        <v>0.05</v>
      </c>
      <c r="J17" s="95">
        <v>2.5000000000000001E-2</v>
      </c>
    </row>
    <row r="18" spans="1:10" ht="15" thickBot="1" x14ac:dyDescent="0.25">
      <c r="A18" s="71" t="str">
        <f>Rangs!B17</f>
        <v/>
      </c>
      <c r="B18" s="71" t="str">
        <f>Rangs!C17</f>
        <v/>
      </c>
      <c r="C18" s="90" t="str">
        <f>Rangs!D17</f>
        <v/>
      </c>
      <c r="D18" s="96" t="s">
        <v>84</v>
      </c>
      <c r="E18" s="74">
        <v>3</v>
      </c>
      <c r="F18" s="75">
        <v>4</v>
      </c>
      <c r="G18" s="75">
        <v>5</v>
      </c>
      <c r="H18" s="75">
        <v>6</v>
      </c>
      <c r="I18" s="75">
        <v>7</v>
      </c>
      <c r="J18" s="97">
        <v>8</v>
      </c>
    </row>
    <row r="19" spans="1:10" ht="15" thickBot="1" x14ac:dyDescent="0.25">
      <c r="A19" s="71" t="str">
        <f>Rangs!B18</f>
        <v/>
      </c>
      <c r="B19" s="71" t="str">
        <f>Rangs!C18</f>
        <v/>
      </c>
      <c r="C19" s="90" t="str">
        <f>Rangs!D18</f>
        <v/>
      </c>
      <c r="D19" s="98" t="s">
        <v>85</v>
      </c>
      <c r="E19" s="88">
        <v>8</v>
      </c>
      <c r="F19" s="92"/>
      <c r="G19" s="92"/>
      <c r="H19" s="92"/>
      <c r="I19" s="92"/>
      <c r="J19" s="93"/>
    </row>
    <row r="20" spans="1:10" x14ac:dyDescent="0.2">
      <c r="A20" s="71" t="str">
        <f>Rangs!B19</f>
        <v/>
      </c>
      <c r="B20" s="71" t="str">
        <f>Rangs!C19</f>
        <v/>
      </c>
      <c r="C20" s="90" t="str">
        <f>Rangs!D19</f>
        <v/>
      </c>
      <c r="D20" s="91"/>
      <c r="E20" s="92"/>
      <c r="F20" s="113" t="s">
        <v>86</v>
      </c>
      <c r="G20" s="114">
        <f>VLOOKUP(3,__TZ2,E19,FALSE)</f>
        <v>2.3940000000000001</v>
      </c>
      <c r="H20" s="77"/>
      <c r="I20" s="77"/>
      <c r="J20" s="101"/>
    </row>
    <row r="21" spans="1:10" ht="15" x14ac:dyDescent="0.25">
      <c r="A21" s="71" t="str">
        <f>Rangs!B20</f>
        <v/>
      </c>
      <c r="B21" s="71" t="str">
        <f>Rangs!C20</f>
        <v/>
      </c>
      <c r="C21" s="90" t="str">
        <f>Rangs!D20</f>
        <v/>
      </c>
      <c r="D21" s="162" t="s">
        <v>87</v>
      </c>
      <c r="E21" s="163"/>
      <c r="F21" s="164" t="s">
        <v>88</v>
      </c>
      <c r="G21" s="163"/>
      <c r="H21" s="89"/>
      <c r="I21" s="83"/>
      <c r="J21" s="102"/>
    </row>
    <row r="22" spans="1:10" ht="15" x14ac:dyDescent="0.25">
      <c r="A22" s="71" t="str">
        <f>Rangs!B21</f>
        <v/>
      </c>
      <c r="B22" s="71" t="str">
        <f>Rangs!C21</f>
        <v/>
      </c>
      <c r="C22" s="90" t="str">
        <f>Rangs!D21</f>
        <v/>
      </c>
      <c r="D22" s="103" t="s">
        <v>89</v>
      </c>
      <c r="E22" s="79">
        <f>ABS(E5-E7)</f>
        <v>3.1285714285714281</v>
      </c>
      <c r="F22" s="53" t="s">
        <v>90</v>
      </c>
      <c r="G22" s="80">
        <f>G20*SQRT(((E3*(E3+1))/12)*((1/E4)+(1/E6)))</f>
        <v>7.4834726698238176</v>
      </c>
      <c r="H22" s="81" t="s">
        <v>91</v>
      </c>
      <c r="I22" s="78"/>
      <c r="J22" s="104"/>
    </row>
    <row r="23" spans="1:10" ht="15" x14ac:dyDescent="0.25">
      <c r="A23" s="71" t="str">
        <f>Rangs!B22</f>
        <v/>
      </c>
      <c r="B23" s="71" t="str">
        <f>Rangs!C22</f>
        <v/>
      </c>
      <c r="C23" s="90" t="str">
        <f>Rangs!D22</f>
        <v/>
      </c>
      <c r="D23" s="103" t="s">
        <v>92</v>
      </c>
      <c r="E23" s="79">
        <f>ABS(E5-E9)</f>
        <v>9.1785714285714288</v>
      </c>
      <c r="F23" s="53" t="s">
        <v>90</v>
      </c>
      <c r="G23" s="80">
        <f>G20*SQRT(((E3*(E3+1))/12)*((1/E4)+(1/E8)))</f>
        <v>7.110393027111793</v>
      </c>
      <c r="H23" s="81" t="s">
        <v>203</v>
      </c>
      <c r="I23" s="78"/>
      <c r="J23" s="104"/>
    </row>
    <row r="24" spans="1:10" ht="15.75" thickBot="1" x14ac:dyDescent="0.3">
      <c r="A24" s="71" t="str">
        <f>Rangs!B23</f>
        <v/>
      </c>
      <c r="B24" s="71" t="str">
        <f>Rangs!C23</f>
        <v/>
      </c>
      <c r="C24" s="90" t="str">
        <f>Rangs!D23</f>
        <v/>
      </c>
      <c r="D24" s="105" t="s">
        <v>93</v>
      </c>
      <c r="E24" s="106">
        <f>ABS(E7-E9)</f>
        <v>6.0500000000000007</v>
      </c>
      <c r="F24" s="107" t="s">
        <v>90</v>
      </c>
      <c r="G24" s="108">
        <f>G20*SQRT(((E3*(E3+1))/12)*((1/E6)+(1/E8)))</f>
        <v>7.7389544642671213</v>
      </c>
      <c r="H24" s="109" t="s">
        <v>94</v>
      </c>
      <c r="I24" s="110"/>
      <c r="J24" s="111"/>
    </row>
    <row r="25" spans="1:10" x14ac:dyDescent="0.2">
      <c r="A25" s="71" t="str">
        <f>Rangs!B24</f>
        <v/>
      </c>
      <c r="B25" s="71" t="str">
        <f>Rangs!C24</f>
        <v/>
      </c>
      <c r="C25" s="71" t="str">
        <f>Rangs!D24</f>
        <v/>
      </c>
    </row>
    <row r="26" spans="1:10" ht="13.5" thickBot="1" x14ac:dyDescent="0.25">
      <c r="A26" s="71" t="str">
        <f>Rangs!B25</f>
        <v/>
      </c>
      <c r="B26" s="71" t="str">
        <f>Rangs!C25</f>
        <v/>
      </c>
      <c r="C26" s="71" t="str">
        <f>Rangs!D25</f>
        <v/>
      </c>
      <c r="D26" s="68"/>
      <c r="E26" s="72"/>
      <c r="F26" s="72"/>
      <c r="G26" s="72"/>
      <c r="H26" s="72"/>
      <c r="I26" s="72"/>
      <c r="J26" s="72"/>
    </row>
    <row r="27" spans="1:10" ht="39" customHeight="1" x14ac:dyDescent="0.2">
      <c r="A27" s="71" t="str">
        <f>Rangs!B26</f>
        <v/>
      </c>
      <c r="B27" s="71" t="str">
        <f>Rangs!C26</f>
        <v/>
      </c>
      <c r="C27" s="90" t="str">
        <f>Rangs!D26</f>
        <v/>
      </c>
      <c r="D27" s="157" t="s">
        <v>290</v>
      </c>
      <c r="E27" s="166"/>
      <c r="F27" s="166"/>
      <c r="G27" s="166"/>
      <c r="H27" s="166"/>
      <c r="I27" s="166"/>
      <c r="J27" s="167"/>
    </row>
    <row r="28" spans="1:10" x14ac:dyDescent="0.2">
      <c r="A28" s="71" t="str">
        <f>Rangs!B27</f>
        <v/>
      </c>
      <c r="B28" s="71" t="str">
        <f>Rangs!C27</f>
        <v/>
      </c>
      <c r="C28" s="90" t="str">
        <f>Rangs!D27</f>
        <v/>
      </c>
      <c r="D28" s="91"/>
      <c r="E28" s="92"/>
      <c r="F28" s="92"/>
      <c r="G28" s="92"/>
      <c r="H28" s="92"/>
      <c r="I28" s="92"/>
      <c r="J28" s="93"/>
    </row>
    <row r="29" spans="1:10" x14ac:dyDescent="0.2">
      <c r="A29" s="71" t="str">
        <f>Rangs!B28</f>
        <v/>
      </c>
      <c r="B29" s="71" t="str">
        <f>Rangs!C28</f>
        <v/>
      </c>
      <c r="C29" s="90" t="str">
        <f>Rangs!D28</f>
        <v/>
      </c>
      <c r="D29" s="91"/>
      <c r="E29" s="160" t="s">
        <v>65</v>
      </c>
      <c r="F29" s="160"/>
      <c r="G29" s="160"/>
      <c r="H29" s="160"/>
      <c r="I29" s="160"/>
      <c r="J29" s="161"/>
    </row>
    <row r="30" spans="1:10" x14ac:dyDescent="0.2">
      <c r="A30" s="71" t="str">
        <f>Rangs!B29</f>
        <v/>
      </c>
      <c r="B30" s="71" t="str">
        <f>Rangs!C29</f>
        <v/>
      </c>
      <c r="C30" s="90" t="str">
        <f>Rangs!D29</f>
        <v/>
      </c>
      <c r="D30" s="94" t="s">
        <v>66</v>
      </c>
      <c r="E30" s="23">
        <v>0.3</v>
      </c>
      <c r="F30" s="23">
        <v>0.25</v>
      </c>
      <c r="G30" s="23">
        <v>0.2</v>
      </c>
      <c r="H30" s="23">
        <v>0.15</v>
      </c>
      <c r="I30" s="23">
        <v>0.1</v>
      </c>
      <c r="J30" s="95">
        <v>0.05</v>
      </c>
    </row>
    <row r="31" spans="1:10" x14ac:dyDescent="0.2">
      <c r="A31" s="71" t="str">
        <f>Rangs!B30</f>
        <v/>
      </c>
      <c r="B31" s="71" t="str">
        <f>Rangs!C30</f>
        <v/>
      </c>
      <c r="C31" s="90" t="str">
        <f>Rangs!D30</f>
        <v/>
      </c>
      <c r="D31" s="94" t="s">
        <v>68</v>
      </c>
      <c r="E31" s="23">
        <v>0.15</v>
      </c>
      <c r="F31" s="23">
        <v>0.125</v>
      </c>
      <c r="G31" s="23">
        <v>0.1</v>
      </c>
      <c r="H31" s="23">
        <v>7.4999999999999997E-2</v>
      </c>
      <c r="I31" s="23">
        <v>0.05</v>
      </c>
      <c r="J31" s="95">
        <v>2.5000000000000001E-2</v>
      </c>
    </row>
    <row r="32" spans="1:10" ht="15" thickBot="1" x14ac:dyDescent="0.25">
      <c r="A32" s="71" t="str">
        <f>Rangs!B31</f>
        <v/>
      </c>
      <c r="B32" s="71" t="str">
        <f>Rangs!C31</f>
        <v/>
      </c>
      <c r="C32" s="90" t="str">
        <f>Rangs!D31</f>
        <v/>
      </c>
      <c r="D32" s="112" t="s">
        <v>95</v>
      </c>
      <c r="E32" s="74">
        <v>3</v>
      </c>
      <c r="F32" s="75">
        <v>4</v>
      </c>
      <c r="G32" s="75">
        <v>5</v>
      </c>
      <c r="H32" s="75">
        <v>6</v>
      </c>
      <c r="I32" s="75">
        <v>7</v>
      </c>
      <c r="J32" s="97">
        <v>8</v>
      </c>
    </row>
    <row r="33" spans="1:10" ht="15" thickBot="1" x14ac:dyDescent="0.25">
      <c r="A33" s="71" t="str">
        <f>Rangs!B32</f>
        <v/>
      </c>
      <c r="B33" s="71" t="str">
        <f>Rangs!C32</f>
        <v/>
      </c>
      <c r="C33" s="90" t="str">
        <f>Rangs!D32</f>
        <v/>
      </c>
      <c r="D33" s="98" t="s">
        <v>85</v>
      </c>
      <c r="E33" s="88">
        <v>8</v>
      </c>
      <c r="F33" s="92"/>
      <c r="G33" s="92"/>
      <c r="H33" s="92"/>
      <c r="I33" s="92"/>
      <c r="J33" s="93"/>
    </row>
    <row r="34" spans="1:10" x14ac:dyDescent="0.2">
      <c r="A34" s="71" t="str">
        <f>Rangs!B33</f>
        <v/>
      </c>
      <c r="B34" s="71" t="str">
        <f>Rangs!C33</f>
        <v/>
      </c>
      <c r="C34" s="90" t="str">
        <f>Rangs!D33</f>
        <v/>
      </c>
      <c r="D34" s="91"/>
      <c r="E34" s="92"/>
      <c r="F34" s="113" t="s">
        <v>96</v>
      </c>
      <c r="G34" s="114">
        <f>VLOOKUP(2,__TZ2,E33,FALSE)</f>
        <v>2.2410000000000001</v>
      </c>
      <c r="H34" s="92"/>
      <c r="I34" s="92"/>
      <c r="J34" s="93"/>
    </row>
    <row r="35" spans="1:10" ht="15" x14ac:dyDescent="0.25">
      <c r="A35" s="71" t="str">
        <f>Rangs!B34</f>
        <v/>
      </c>
      <c r="B35" s="71" t="str">
        <f>Rangs!C34</f>
        <v/>
      </c>
      <c r="C35" s="90" t="str">
        <f>Rangs!D34</f>
        <v/>
      </c>
      <c r="D35" s="162" t="s">
        <v>87</v>
      </c>
      <c r="E35" s="163"/>
      <c r="F35" s="164" t="s">
        <v>88</v>
      </c>
      <c r="G35" s="165"/>
      <c r="H35" s="82" t="s">
        <v>91</v>
      </c>
      <c r="I35" s="83"/>
      <c r="J35" s="102"/>
    </row>
    <row r="36" spans="1:10" ht="15" x14ac:dyDescent="0.25">
      <c r="A36" s="71" t="str">
        <f>Rangs!B35</f>
        <v/>
      </c>
      <c r="B36" s="71" t="str">
        <f>Rangs!C35</f>
        <v/>
      </c>
      <c r="C36" s="90" t="str">
        <f>Rangs!D35</f>
        <v/>
      </c>
      <c r="D36" s="103" t="s">
        <v>97</v>
      </c>
      <c r="E36" s="79">
        <f>ABS(E5-E7)</f>
        <v>3.1285714285714281</v>
      </c>
      <c r="F36" s="53" t="s">
        <v>90</v>
      </c>
      <c r="G36" s="80">
        <f>$G$34*SQRT((($E$3*($E$3+1))/12)*((1/$E$4)+(1/$E$6)))</f>
        <v>7.0052056194967314</v>
      </c>
      <c r="H36" s="81" t="s">
        <v>203</v>
      </c>
      <c r="I36" s="78"/>
      <c r="J36" s="104"/>
    </row>
    <row r="37" spans="1:10" ht="15.75" thickBot="1" x14ac:dyDescent="0.3">
      <c r="A37" s="71" t="str">
        <f>Rangs!B36</f>
        <v/>
      </c>
      <c r="B37" s="71" t="str">
        <f>Rangs!C36</f>
        <v/>
      </c>
      <c r="C37" s="90" t="str">
        <f>Rangs!D36</f>
        <v/>
      </c>
      <c r="D37" s="105" t="s">
        <v>98</v>
      </c>
      <c r="E37" s="106">
        <f>ABS(E5-E9)</f>
        <v>9.1785714285714288</v>
      </c>
      <c r="F37" s="107" t="s">
        <v>90</v>
      </c>
      <c r="G37" s="108">
        <f>$G$34*SQRT((($E$3*($E$3+1))/12)*((1/$E$4)+(1/$E$8)))</f>
        <v>6.6559694125971296</v>
      </c>
      <c r="H37" s="109" t="s">
        <v>94</v>
      </c>
      <c r="I37" s="110"/>
      <c r="J37" s="111"/>
    </row>
    <row r="38" spans="1:10" x14ac:dyDescent="0.2">
      <c r="A38" s="71" t="str">
        <f>Rangs!B37</f>
        <v/>
      </c>
      <c r="B38" s="71" t="str">
        <f>Rangs!C37</f>
        <v/>
      </c>
      <c r="C38" s="71" t="str">
        <f>Rangs!D37</f>
        <v/>
      </c>
      <c r="F38" s="21"/>
      <c r="G38" s="76"/>
    </row>
    <row r="39" spans="1:10" x14ac:dyDescent="0.2">
      <c r="A39" s="71" t="str">
        <f>Rangs!B38</f>
        <v/>
      </c>
      <c r="B39" s="71" t="str">
        <f>Rangs!C38</f>
        <v/>
      </c>
      <c r="C39" s="71" t="str">
        <f>Rangs!D38</f>
        <v/>
      </c>
    </row>
    <row r="40" spans="1:10" x14ac:dyDescent="0.2">
      <c r="A40" s="71" t="str">
        <f>Rangs!B39</f>
        <v/>
      </c>
      <c r="B40" s="71" t="str">
        <f>Rangs!C39</f>
        <v/>
      </c>
      <c r="C40" s="71" t="str">
        <f>Rangs!D39</f>
        <v/>
      </c>
    </row>
    <row r="41" spans="1:10" x14ac:dyDescent="0.2">
      <c r="A41" s="71" t="str">
        <f>Rangs!B40</f>
        <v/>
      </c>
      <c r="B41" s="71" t="str">
        <f>Rangs!C40</f>
        <v/>
      </c>
      <c r="C41" s="71" t="str">
        <f>Rangs!D40</f>
        <v/>
      </c>
    </row>
    <row r="42" spans="1:10" x14ac:dyDescent="0.2">
      <c r="A42" s="71" t="str">
        <f>Rangs!B41</f>
        <v/>
      </c>
      <c r="B42" s="71" t="str">
        <f>Rangs!C41</f>
        <v/>
      </c>
      <c r="C42" s="71" t="str">
        <f>Rangs!D41</f>
        <v/>
      </c>
    </row>
    <row r="43" spans="1:10" x14ac:dyDescent="0.2">
      <c r="A43" s="71" t="str">
        <f>Rangs!B42</f>
        <v/>
      </c>
      <c r="B43" s="71" t="str">
        <f>Rangs!C42</f>
        <v/>
      </c>
      <c r="C43" s="71" t="str">
        <f>Rangs!D42</f>
        <v/>
      </c>
    </row>
    <row r="44" spans="1:10" x14ac:dyDescent="0.2">
      <c r="A44" s="71" t="str">
        <f>Rangs!B43</f>
        <v/>
      </c>
      <c r="B44" s="71" t="str">
        <f>Rangs!C43</f>
        <v/>
      </c>
      <c r="C44" s="71" t="str">
        <f>Rangs!D43</f>
        <v/>
      </c>
    </row>
    <row r="45" spans="1:10" x14ac:dyDescent="0.2">
      <c r="A45" s="71" t="str">
        <f>Rangs!B44</f>
        <v/>
      </c>
      <c r="B45" s="71" t="str">
        <f>Rangs!C44</f>
        <v/>
      </c>
      <c r="C45" s="71" t="str">
        <f>Rangs!D44</f>
        <v/>
      </c>
    </row>
    <row r="46" spans="1:10" x14ac:dyDescent="0.2">
      <c r="A46" s="71" t="str">
        <f>Rangs!B45</f>
        <v/>
      </c>
      <c r="B46" s="71" t="str">
        <f>Rangs!C45</f>
        <v/>
      </c>
      <c r="C46" s="71" t="str">
        <f>Rangs!D45</f>
        <v/>
      </c>
    </row>
    <row r="47" spans="1:10" x14ac:dyDescent="0.2">
      <c r="A47" s="71" t="str">
        <f>Rangs!B46</f>
        <v/>
      </c>
      <c r="B47" s="71" t="str">
        <f>Rangs!C46</f>
        <v/>
      </c>
      <c r="C47" s="71" t="str">
        <f>Rangs!D46</f>
        <v/>
      </c>
    </row>
    <row r="48" spans="1:10" x14ac:dyDescent="0.2">
      <c r="A48" s="71" t="str">
        <f>Rangs!B47</f>
        <v/>
      </c>
      <c r="B48" s="71" t="str">
        <f>Rangs!C47</f>
        <v/>
      </c>
      <c r="C48" s="71" t="str">
        <f>Rangs!D47</f>
        <v/>
      </c>
    </row>
    <row r="49" spans="1:3" x14ac:dyDescent="0.2">
      <c r="A49" s="71" t="str">
        <f>Rangs!B48</f>
        <v/>
      </c>
      <c r="B49" s="71" t="str">
        <f>Rangs!C48</f>
        <v/>
      </c>
      <c r="C49" s="71" t="str">
        <f>Rangs!D48</f>
        <v/>
      </c>
    </row>
    <row r="50" spans="1:3" x14ac:dyDescent="0.2">
      <c r="A50" s="71" t="str">
        <f>Rangs!B49</f>
        <v/>
      </c>
      <c r="B50" s="71" t="str">
        <f>Rangs!C49</f>
        <v/>
      </c>
      <c r="C50" s="71" t="str">
        <f>Rangs!D49</f>
        <v/>
      </c>
    </row>
    <row r="51" spans="1:3" x14ac:dyDescent="0.2">
      <c r="A51" s="71" t="str">
        <f>Rangs!B50</f>
        <v/>
      </c>
      <c r="B51" s="71" t="str">
        <f>Rangs!C50</f>
        <v/>
      </c>
      <c r="C51" s="71" t="str">
        <f>Rangs!D50</f>
        <v/>
      </c>
    </row>
    <row r="52" spans="1:3" x14ac:dyDescent="0.2">
      <c r="A52" s="71" t="str">
        <f>Rangs!B51</f>
        <v/>
      </c>
      <c r="B52" s="71" t="str">
        <f>Rangs!C51</f>
        <v/>
      </c>
      <c r="C52" s="71" t="str">
        <f>Rangs!D51</f>
        <v/>
      </c>
    </row>
    <row r="53" spans="1:3" x14ac:dyDescent="0.2">
      <c r="A53" s="71" t="str">
        <f>Rangs!B52</f>
        <v/>
      </c>
      <c r="B53" s="71" t="str">
        <f>Rangs!C52</f>
        <v/>
      </c>
      <c r="C53" s="71" t="str">
        <f>Rangs!D52</f>
        <v/>
      </c>
    </row>
    <row r="54" spans="1:3" x14ac:dyDescent="0.2">
      <c r="A54" s="71" t="str">
        <f>Rangs!B53</f>
        <v/>
      </c>
      <c r="B54" s="71" t="str">
        <f>Rangs!C53</f>
        <v/>
      </c>
      <c r="C54" s="71" t="str">
        <f>Rangs!D53</f>
        <v/>
      </c>
    </row>
    <row r="55" spans="1:3" x14ac:dyDescent="0.2">
      <c r="A55" s="84" t="str">
        <f>Rangs!B54</f>
        <v/>
      </c>
      <c r="B55" s="84" t="str">
        <f>Rangs!C54</f>
        <v/>
      </c>
      <c r="C55" s="84" t="str">
        <f>Rangs!D54</f>
        <v/>
      </c>
    </row>
    <row r="56" spans="1:3" x14ac:dyDescent="0.2">
      <c r="A56" s="85"/>
      <c r="B56" s="85"/>
      <c r="C56" s="85"/>
    </row>
    <row r="57" spans="1:3" x14ac:dyDescent="0.2">
      <c r="A57" s="85"/>
      <c r="B57" s="85"/>
      <c r="C57" s="85"/>
    </row>
  </sheetData>
  <sheetProtection sheet="1" objects="1" scenarios="1" formatCells="0"/>
  <mergeCells count="10">
    <mergeCell ref="A1:J1"/>
    <mergeCell ref="A4:C4"/>
    <mergeCell ref="D13:J13"/>
    <mergeCell ref="E15:J15"/>
    <mergeCell ref="D35:E35"/>
    <mergeCell ref="F35:G35"/>
    <mergeCell ref="D21:E21"/>
    <mergeCell ref="F21:G21"/>
    <mergeCell ref="D27:J27"/>
    <mergeCell ref="E29:J29"/>
  </mergeCells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>
      <selection activeCell="F21" sqref="F21"/>
    </sheetView>
  </sheetViews>
  <sheetFormatPr baseColWidth="10" defaultColWidth="11.5703125" defaultRowHeight="12.75" x14ac:dyDescent="0.2"/>
  <cols>
    <col min="1" max="1" width="6" style="15" customWidth="1"/>
    <col min="2" max="4" width="6.5703125" style="15" customWidth="1"/>
    <col min="5" max="5" width="14.140625" style="15" customWidth="1"/>
    <col min="6" max="6" width="11.28515625" style="15" customWidth="1"/>
    <col min="7" max="7" width="10.42578125" style="15" customWidth="1"/>
    <col min="8" max="9" width="10.28515625" style="15" customWidth="1"/>
    <col min="10" max="10" width="10.140625" style="15" customWidth="1"/>
    <col min="11" max="11" width="10.28515625" style="15" customWidth="1"/>
    <col min="12" max="16384" width="11.5703125" style="15"/>
  </cols>
  <sheetData>
    <row r="1" spans="1:11" ht="45" customHeight="1" x14ac:dyDescent="0.2">
      <c r="B1" s="116"/>
      <c r="C1" s="153" t="s">
        <v>165</v>
      </c>
      <c r="D1" s="153"/>
      <c r="E1" s="153"/>
      <c r="F1" s="153"/>
      <c r="G1" s="153"/>
      <c r="H1" s="153"/>
      <c r="I1" s="153"/>
      <c r="J1" s="153"/>
      <c r="K1" s="153"/>
    </row>
    <row r="2" spans="1:11" ht="15" x14ac:dyDescent="0.25">
      <c r="H2" s="62" t="s">
        <v>72</v>
      </c>
      <c r="I2" s="15" t="s">
        <v>73</v>
      </c>
    </row>
    <row r="3" spans="1:11" ht="14.25" x14ac:dyDescent="0.2">
      <c r="E3" s="63" t="s">
        <v>74</v>
      </c>
      <c r="F3" s="64">
        <f>COUNT(A6:D55)</f>
        <v>18</v>
      </c>
      <c r="I3" s="15" t="s">
        <v>258</v>
      </c>
    </row>
    <row r="4" spans="1:11" x14ac:dyDescent="0.2">
      <c r="A4" s="154" t="s">
        <v>166</v>
      </c>
      <c r="B4" s="155"/>
      <c r="C4" s="155"/>
      <c r="D4" s="156"/>
      <c r="E4" s="119" t="s">
        <v>75</v>
      </c>
      <c r="F4" s="120">
        <f>COUNT(A6:A55)</f>
        <v>7</v>
      </c>
    </row>
    <row r="5" spans="1:11" ht="13.5" thickBot="1" x14ac:dyDescent="0.25">
      <c r="A5" s="66" t="s">
        <v>76</v>
      </c>
      <c r="B5" s="67" t="s">
        <v>77</v>
      </c>
      <c r="C5" s="68" t="s">
        <v>78</v>
      </c>
      <c r="D5" s="68" t="s">
        <v>99</v>
      </c>
      <c r="E5" s="65" t="s">
        <v>79</v>
      </c>
      <c r="F5" s="69">
        <f>AVERAGE(A6:A55)</f>
        <v>5.5714285714285712</v>
      </c>
    </row>
    <row r="6" spans="1:11" ht="15" x14ac:dyDescent="0.25">
      <c r="A6" s="71">
        <f>Rangs!B5</f>
        <v>1</v>
      </c>
      <c r="B6" s="71">
        <f>Rangs!C5</f>
        <v>7</v>
      </c>
      <c r="C6" s="71">
        <f>Rangs!D5</f>
        <v>16</v>
      </c>
      <c r="D6" s="71" t="str">
        <f>Rangs!E5</f>
        <v/>
      </c>
      <c r="E6" s="119" t="s">
        <v>80</v>
      </c>
      <c r="F6" s="120">
        <f>COUNT(B6:B55)</f>
        <v>5</v>
      </c>
      <c r="H6" s="70" t="str">
        <f>IF(COUNT(Données!B8:K8)=4," ","ATTENTION, vous n'êtes pas dans la bonne feuille")</f>
        <v>ATTENTION, vous n'êtes pas dans la bonne feuille</v>
      </c>
    </row>
    <row r="7" spans="1:11" x14ac:dyDescent="0.2">
      <c r="A7" s="71">
        <f>Rangs!B6</f>
        <v>5.5</v>
      </c>
      <c r="B7" s="71">
        <f>Rangs!C6</f>
        <v>13.5</v>
      </c>
      <c r="C7" s="71">
        <f>Rangs!D6</f>
        <v>13.5</v>
      </c>
      <c r="D7" s="71" t="str">
        <f>Rangs!E6</f>
        <v/>
      </c>
      <c r="E7" s="65" t="s">
        <v>81</v>
      </c>
      <c r="F7" s="69">
        <f>AVERAGE(B6:B55)</f>
        <v>8.6999999999999993</v>
      </c>
    </row>
    <row r="8" spans="1:11" x14ac:dyDescent="0.2">
      <c r="A8" s="71">
        <f>Rangs!B7</f>
        <v>4</v>
      </c>
      <c r="B8" s="71">
        <f>Rangs!C7</f>
        <v>2.5</v>
      </c>
      <c r="C8" s="71">
        <f>Rangs!D7</f>
        <v>9</v>
      </c>
      <c r="D8" s="71" t="str">
        <f>Rangs!E7</f>
        <v/>
      </c>
      <c r="E8" s="119" t="s">
        <v>82</v>
      </c>
      <c r="F8" s="120">
        <f>COUNT(C6:C55)</f>
        <v>6</v>
      </c>
    </row>
    <row r="9" spans="1:11" x14ac:dyDescent="0.2">
      <c r="A9" s="71">
        <f>Rangs!B8</f>
        <v>9</v>
      </c>
      <c r="B9" s="71">
        <f>Rangs!C8</f>
        <v>11.5</v>
      </c>
      <c r="C9" s="71">
        <f>Rangs!D8</f>
        <v>15</v>
      </c>
      <c r="D9" s="71" t="str">
        <f>Rangs!E8</f>
        <v/>
      </c>
      <c r="E9" s="65" t="s">
        <v>83</v>
      </c>
      <c r="F9" s="69">
        <f>AVERAGE(C6:C55)</f>
        <v>14.75</v>
      </c>
    </row>
    <row r="10" spans="1:11" x14ac:dyDescent="0.2">
      <c r="A10" s="71">
        <f>Rangs!B9</f>
        <v>11.5</v>
      </c>
      <c r="B10" s="71">
        <f>Rangs!C9</f>
        <v>9</v>
      </c>
      <c r="C10" s="71">
        <f>Rangs!D9</f>
        <v>17</v>
      </c>
      <c r="D10" s="71" t="str">
        <f>Rangs!E9</f>
        <v/>
      </c>
      <c r="E10" s="119" t="s">
        <v>100</v>
      </c>
      <c r="F10" s="120">
        <f>COUNT(D6:D55)</f>
        <v>0</v>
      </c>
    </row>
    <row r="11" spans="1:11" x14ac:dyDescent="0.2">
      <c r="A11" s="71">
        <f>Rangs!B10</f>
        <v>2.5</v>
      </c>
      <c r="B11" s="71" t="str">
        <f>Rangs!C10</f>
        <v/>
      </c>
      <c r="C11" s="71">
        <f>Rangs!D10</f>
        <v>18</v>
      </c>
      <c r="D11" s="71" t="str">
        <f>Rangs!E10</f>
        <v/>
      </c>
      <c r="E11" s="65" t="s">
        <v>101</v>
      </c>
      <c r="F11" s="69" t="e">
        <f>AVERAGE(D6:D55)</f>
        <v>#DIV/0!</v>
      </c>
    </row>
    <row r="12" spans="1:11" x14ac:dyDescent="0.2">
      <c r="A12" s="71">
        <f>Rangs!B11</f>
        <v>5.5</v>
      </c>
      <c r="B12" s="71" t="str">
        <f>Rangs!C11</f>
        <v/>
      </c>
      <c r="C12" s="71" t="str">
        <f>Rangs!D11</f>
        <v/>
      </c>
      <c r="D12" s="71" t="str">
        <f>Rangs!E11</f>
        <v/>
      </c>
    </row>
    <row r="13" spans="1:11" x14ac:dyDescent="0.2">
      <c r="A13" s="71" t="str">
        <f>Rangs!B12</f>
        <v/>
      </c>
      <c r="B13" s="71" t="str">
        <f>Rangs!C12</f>
        <v/>
      </c>
      <c r="C13" s="71" t="str">
        <f>Rangs!D12</f>
        <v/>
      </c>
      <c r="D13" s="71" t="str">
        <f>Rangs!E12</f>
        <v/>
      </c>
    </row>
    <row r="14" spans="1:11" ht="13.5" thickBot="1" x14ac:dyDescent="0.25">
      <c r="A14" s="71" t="str">
        <f>Rangs!B13</f>
        <v/>
      </c>
      <c r="B14" s="71" t="str">
        <f>Rangs!C13</f>
        <v/>
      </c>
      <c r="C14" s="71" t="str">
        <f>Rangs!D13</f>
        <v/>
      </c>
      <c r="D14" s="71" t="str">
        <f>Rangs!E13</f>
        <v/>
      </c>
      <c r="E14" s="68"/>
      <c r="F14" s="72"/>
      <c r="G14" s="72"/>
      <c r="H14" s="72"/>
      <c r="I14" s="72"/>
      <c r="J14" s="72"/>
      <c r="K14" s="72"/>
    </row>
    <row r="15" spans="1:11" ht="36" customHeight="1" x14ac:dyDescent="0.2">
      <c r="A15" s="71" t="str">
        <f>Rangs!B14</f>
        <v/>
      </c>
      <c r="B15" s="71" t="str">
        <f>Rangs!C14</f>
        <v/>
      </c>
      <c r="C15" s="71" t="str">
        <f>Rangs!D14</f>
        <v/>
      </c>
      <c r="D15" s="90" t="str">
        <f>Rangs!E14</f>
        <v/>
      </c>
      <c r="E15" s="157" t="s">
        <v>289</v>
      </c>
      <c r="F15" s="158"/>
      <c r="G15" s="158"/>
      <c r="H15" s="158"/>
      <c r="I15" s="158"/>
      <c r="J15" s="158"/>
      <c r="K15" s="159"/>
    </row>
    <row r="16" spans="1:11" x14ac:dyDescent="0.2">
      <c r="A16" s="71" t="str">
        <f>Rangs!B15</f>
        <v/>
      </c>
      <c r="B16" s="71" t="str">
        <f>Rangs!C15</f>
        <v/>
      </c>
      <c r="C16" s="71" t="str">
        <f>Rangs!D15</f>
        <v/>
      </c>
      <c r="D16" s="90" t="str">
        <f>Rangs!E15</f>
        <v/>
      </c>
      <c r="E16" s="91"/>
      <c r="F16" s="92"/>
      <c r="G16" s="92"/>
      <c r="H16" s="92"/>
      <c r="I16" s="92"/>
      <c r="J16" s="92"/>
      <c r="K16" s="93"/>
    </row>
    <row r="17" spans="1:11" x14ac:dyDescent="0.2">
      <c r="A17" s="71" t="str">
        <f>Rangs!B16</f>
        <v/>
      </c>
      <c r="B17" s="71" t="str">
        <f>Rangs!C16</f>
        <v/>
      </c>
      <c r="C17" s="71" t="str">
        <f>Rangs!D16</f>
        <v/>
      </c>
      <c r="D17" s="90" t="str">
        <f>Rangs!E16</f>
        <v/>
      </c>
      <c r="E17" s="91"/>
      <c r="F17" s="160" t="s">
        <v>65</v>
      </c>
      <c r="G17" s="160"/>
      <c r="H17" s="160"/>
      <c r="I17" s="160"/>
      <c r="J17" s="160"/>
      <c r="K17" s="161"/>
    </row>
    <row r="18" spans="1:11" x14ac:dyDescent="0.2">
      <c r="A18" s="71" t="str">
        <f>Rangs!B17</f>
        <v/>
      </c>
      <c r="B18" s="71" t="str">
        <f>Rangs!C17</f>
        <v/>
      </c>
      <c r="C18" s="71" t="str">
        <f>Rangs!D17</f>
        <v/>
      </c>
      <c r="D18" s="90" t="str">
        <f>Rangs!E17</f>
        <v/>
      </c>
      <c r="E18" s="94" t="s">
        <v>66</v>
      </c>
      <c r="F18" s="23">
        <v>0.3</v>
      </c>
      <c r="G18" s="23">
        <v>0.25</v>
      </c>
      <c r="H18" s="23">
        <v>0.2</v>
      </c>
      <c r="I18" s="23">
        <v>0.15</v>
      </c>
      <c r="J18" s="23">
        <v>0.1</v>
      </c>
      <c r="K18" s="95">
        <v>0.05</v>
      </c>
    </row>
    <row r="19" spans="1:11" x14ac:dyDescent="0.2">
      <c r="A19" s="71" t="str">
        <f>Rangs!B18</f>
        <v/>
      </c>
      <c r="B19" s="71" t="str">
        <f>Rangs!C18</f>
        <v/>
      </c>
      <c r="C19" s="71" t="str">
        <f>Rangs!D18</f>
        <v/>
      </c>
      <c r="D19" s="90" t="str">
        <f>Rangs!E18</f>
        <v/>
      </c>
      <c r="E19" s="94" t="s">
        <v>68</v>
      </c>
      <c r="F19" s="23">
        <v>0.15</v>
      </c>
      <c r="G19" s="23">
        <v>0.125</v>
      </c>
      <c r="H19" s="23">
        <v>0.1</v>
      </c>
      <c r="I19" s="23">
        <v>7.4999999999999997E-2</v>
      </c>
      <c r="J19" s="23">
        <v>0.05</v>
      </c>
      <c r="K19" s="95">
        <v>2.5000000000000001E-2</v>
      </c>
    </row>
    <row r="20" spans="1:11" ht="15" thickBot="1" x14ac:dyDescent="0.25">
      <c r="A20" s="71" t="str">
        <f>Rangs!B19</f>
        <v/>
      </c>
      <c r="B20" s="71" t="str">
        <f>Rangs!C19</f>
        <v/>
      </c>
      <c r="C20" s="71" t="str">
        <f>Rangs!D19</f>
        <v/>
      </c>
      <c r="D20" s="90" t="str">
        <f>Rangs!E19</f>
        <v/>
      </c>
      <c r="E20" s="112" t="s">
        <v>95</v>
      </c>
      <c r="F20" s="74">
        <v>3</v>
      </c>
      <c r="G20" s="75">
        <v>4</v>
      </c>
      <c r="H20" s="75">
        <v>5</v>
      </c>
      <c r="I20" s="75">
        <v>6</v>
      </c>
      <c r="J20" s="75">
        <v>7</v>
      </c>
      <c r="K20" s="97">
        <v>8</v>
      </c>
    </row>
    <row r="21" spans="1:11" ht="15" thickBot="1" x14ac:dyDescent="0.25">
      <c r="A21" s="71" t="str">
        <f>Rangs!B20</f>
        <v/>
      </c>
      <c r="B21" s="71" t="str">
        <f>Rangs!C20</f>
        <v/>
      </c>
      <c r="C21" s="71" t="str">
        <f>Rangs!D20</f>
        <v/>
      </c>
      <c r="D21" s="90" t="str">
        <f>Rangs!E20</f>
        <v/>
      </c>
      <c r="E21" s="98" t="s">
        <v>85</v>
      </c>
      <c r="F21" s="88">
        <v>8</v>
      </c>
      <c r="G21" s="92"/>
      <c r="H21" s="92"/>
      <c r="I21" s="92"/>
      <c r="J21" s="92"/>
      <c r="K21" s="93"/>
    </row>
    <row r="22" spans="1:11" x14ac:dyDescent="0.2">
      <c r="A22" s="71" t="str">
        <f>Rangs!B21</f>
        <v/>
      </c>
      <c r="B22" s="71" t="str">
        <f>Rangs!C21</f>
        <v/>
      </c>
      <c r="C22" s="71" t="str">
        <f>Rangs!D21</f>
        <v/>
      </c>
      <c r="D22" s="90" t="str">
        <f>Rangs!E21</f>
        <v/>
      </c>
      <c r="E22" s="91"/>
      <c r="F22" s="92"/>
      <c r="G22" s="113" t="s">
        <v>86</v>
      </c>
      <c r="H22" s="114">
        <f>VLOOKUP(6,__TZ2,F21,FALSE)</f>
        <v>2.6379999999999999</v>
      </c>
      <c r="I22" s="92"/>
      <c r="J22" s="92"/>
      <c r="K22" s="93"/>
    </row>
    <row r="23" spans="1:11" ht="15" x14ac:dyDescent="0.25">
      <c r="A23" s="71" t="str">
        <f>Rangs!B22</f>
        <v/>
      </c>
      <c r="B23" s="71" t="str">
        <f>Rangs!C22</f>
        <v/>
      </c>
      <c r="C23" s="71" t="str">
        <f>Rangs!D22</f>
        <v/>
      </c>
      <c r="D23" s="90" t="str">
        <f>Rangs!E22</f>
        <v/>
      </c>
      <c r="E23" s="162" t="s">
        <v>87</v>
      </c>
      <c r="F23" s="163"/>
      <c r="G23" s="164" t="s">
        <v>88</v>
      </c>
      <c r="H23" s="165"/>
      <c r="I23" s="89"/>
      <c r="J23" s="83"/>
      <c r="K23" s="102"/>
    </row>
    <row r="24" spans="1:11" ht="15" x14ac:dyDescent="0.25">
      <c r="A24" s="71" t="str">
        <f>Rangs!B23</f>
        <v/>
      </c>
      <c r="B24" s="71" t="str">
        <f>Rangs!C23</f>
        <v/>
      </c>
      <c r="C24" s="71" t="str">
        <f>Rangs!D23</f>
        <v/>
      </c>
      <c r="D24" s="90" t="str">
        <f>Rangs!E23</f>
        <v/>
      </c>
      <c r="E24" s="103" t="s">
        <v>89</v>
      </c>
      <c r="F24" s="79">
        <f>ABS(F5-F7)</f>
        <v>3.1285714285714281</v>
      </c>
      <c r="G24" s="53" t="s">
        <v>90</v>
      </c>
      <c r="H24" s="79">
        <f>H$22*SQRT(((F$3*(F$3+1))/12)*((1/F4)+(1/F6)))</f>
        <v>8.2461992076003465</v>
      </c>
      <c r="I24" s="89"/>
      <c r="J24" s="83"/>
      <c r="K24" s="102"/>
    </row>
    <row r="25" spans="1:11" ht="15" x14ac:dyDescent="0.25">
      <c r="A25" s="71" t="str">
        <f>Rangs!B24</f>
        <v/>
      </c>
      <c r="B25" s="71" t="str">
        <f>Rangs!C24</f>
        <v/>
      </c>
      <c r="C25" s="71" t="str">
        <f>Rangs!D24</f>
        <v/>
      </c>
      <c r="D25" s="90" t="str">
        <f>Rangs!E24</f>
        <v/>
      </c>
      <c r="E25" s="103" t="s">
        <v>92</v>
      </c>
      <c r="F25" s="79">
        <f>ABS(F5-F9)</f>
        <v>9.1785714285714288</v>
      </c>
      <c r="G25" s="53" t="s">
        <v>90</v>
      </c>
      <c r="H25" s="79">
        <f>H$22*SQRT(((F$3*(F$3+1))/12)*((1/F4)+(1/F8)))</f>
        <v>7.8350947391482491</v>
      </c>
      <c r="I25" s="81" t="s">
        <v>91</v>
      </c>
      <c r="J25" s="78"/>
      <c r="K25" s="104"/>
    </row>
    <row r="26" spans="1:11" ht="15" x14ac:dyDescent="0.25">
      <c r="A26" s="71" t="str">
        <f>Rangs!B25</f>
        <v/>
      </c>
      <c r="B26" s="71" t="str">
        <f>Rangs!C25</f>
        <v/>
      </c>
      <c r="C26" s="71" t="str">
        <f>Rangs!D25</f>
        <v/>
      </c>
      <c r="D26" s="90" t="str">
        <f>Rangs!E25</f>
        <v/>
      </c>
      <c r="E26" s="103" t="s">
        <v>102</v>
      </c>
      <c r="F26" s="79" t="e">
        <f>ABS(F5-F11)</f>
        <v>#DIV/0!</v>
      </c>
      <c r="G26" s="53" t="s">
        <v>90</v>
      </c>
      <c r="H26" s="79" t="e">
        <f>H$22*SQRT(((F$3*(F$3+1))/12)*((1/F4)+(1/F10)))</f>
        <v>#DIV/0!</v>
      </c>
      <c r="I26" s="81" t="s">
        <v>202</v>
      </c>
      <c r="J26" s="78"/>
      <c r="K26" s="104"/>
    </row>
    <row r="27" spans="1:11" ht="15" x14ac:dyDescent="0.25">
      <c r="A27" s="71" t="str">
        <f>Rangs!B26</f>
        <v/>
      </c>
      <c r="B27" s="71" t="str">
        <f>Rangs!C26</f>
        <v/>
      </c>
      <c r="C27" s="71" t="str">
        <f>Rangs!D26</f>
        <v/>
      </c>
      <c r="D27" s="90" t="str">
        <f>Rangs!E26</f>
        <v/>
      </c>
      <c r="E27" s="103" t="s">
        <v>93</v>
      </c>
      <c r="F27" s="79">
        <f>ABS(F7-F9)</f>
        <v>6.0500000000000007</v>
      </c>
      <c r="G27" s="53" t="s">
        <v>90</v>
      </c>
      <c r="H27" s="79">
        <f>H$22*SQRT(((F$3*(F$3+1))/12)*((1/F6)+(1/F8)))</f>
        <v>8.5277200821790586</v>
      </c>
      <c r="I27" s="81" t="s">
        <v>103</v>
      </c>
      <c r="J27" s="78"/>
      <c r="K27" s="104"/>
    </row>
    <row r="28" spans="1:11" ht="15" x14ac:dyDescent="0.25">
      <c r="A28" s="71" t="str">
        <f>Rangs!B27</f>
        <v/>
      </c>
      <c r="B28" s="71" t="str">
        <f>Rangs!C27</f>
        <v/>
      </c>
      <c r="C28" s="71" t="str">
        <f>Rangs!D27</f>
        <v/>
      </c>
      <c r="D28" s="90" t="str">
        <f>Rangs!E27</f>
        <v/>
      </c>
      <c r="E28" s="103" t="s">
        <v>104</v>
      </c>
      <c r="F28" s="79" t="e">
        <f>ABS(F7-F11)</f>
        <v>#DIV/0!</v>
      </c>
      <c r="G28" s="53" t="s">
        <v>90</v>
      </c>
      <c r="H28" s="79" t="e">
        <f>H$22*SQRT(((F$3*(F$3+1))/12)*((1/F6)+(1/F10)))</f>
        <v>#DIV/0!</v>
      </c>
      <c r="I28" s="81"/>
      <c r="J28" s="78"/>
      <c r="K28" s="104"/>
    </row>
    <row r="29" spans="1:11" ht="15.75" thickBot="1" x14ac:dyDescent="0.3">
      <c r="A29" s="71" t="str">
        <f>Rangs!B28</f>
        <v/>
      </c>
      <c r="B29" s="71" t="str">
        <f>Rangs!C28</f>
        <v/>
      </c>
      <c r="C29" s="71" t="str">
        <f>Rangs!D28</f>
        <v/>
      </c>
      <c r="D29" s="90" t="str">
        <f>Rangs!E28</f>
        <v/>
      </c>
      <c r="E29" s="105" t="s">
        <v>105</v>
      </c>
      <c r="F29" s="106" t="e">
        <f>ABS(F9-F11)</f>
        <v>#DIV/0!</v>
      </c>
      <c r="G29" s="107" t="s">
        <v>90</v>
      </c>
      <c r="H29" s="106" t="e">
        <f>H$22*SQRT(((F$3*(F$3+1))/12)*((1/F8)+(1/F10)))</f>
        <v>#DIV/0!</v>
      </c>
      <c r="I29" s="109"/>
      <c r="J29" s="110"/>
      <c r="K29" s="111"/>
    </row>
    <row r="30" spans="1:11" x14ac:dyDescent="0.2">
      <c r="A30" s="71" t="str">
        <f>Rangs!B29</f>
        <v/>
      </c>
      <c r="B30" s="71" t="str">
        <f>Rangs!C29</f>
        <v/>
      </c>
      <c r="C30" s="71" t="str">
        <f>Rangs!D29</f>
        <v/>
      </c>
      <c r="D30" s="71" t="str">
        <f>Rangs!E29</f>
        <v/>
      </c>
    </row>
    <row r="31" spans="1:11" ht="13.5" thickBot="1" x14ac:dyDescent="0.25">
      <c r="A31" s="71" t="str">
        <f>Rangs!B30</f>
        <v/>
      </c>
      <c r="B31" s="71" t="str">
        <f>Rangs!C30</f>
        <v/>
      </c>
      <c r="C31" s="71" t="str">
        <f>Rangs!D30</f>
        <v/>
      </c>
      <c r="D31" s="71" t="str">
        <f>Rangs!E30</f>
        <v/>
      </c>
      <c r="E31" s="68"/>
      <c r="F31" s="72"/>
      <c r="G31" s="72"/>
      <c r="H31" s="72"/>
      <c r="I31" s="72"/>
      <c r="J31" s="72"/>
      <c r="K31" s="72"/>
    </row>
    <row r="32" spans="1:11" ht="39" customHeight="1" x14ac:dyDescent="0.2">
      <c r="A32" s="71" t="str">
        <f>Rangs!B31</f>
        <v/>
      </c>
      <c r="B32" s="71" t="str">
        <f>Rangs!C31</f>
        <v/>
      </c>
      <c r="C32" s="71" t="str">
        <f>Rangs!D31</f>
        <v/>
      </c>
      <c r="D32" s="90" t="str">
        <f>Rangs!E31</f>
        <v/>
      </c>
      <c r="E32" s="157" t="s">
        <v>291</v>
      </c>
      <c r="F32" s="166"/>
      <c r="G32" s="166"/>
      <c r="H32" s="166"/>
      <c r="I32" s="166"/>
      <c r="J32" s="166"/>
      <c r="K32" s="167"/>
    </row>
    <row r="33" spans="1:11" x14ac:dyDescent="0.2">
      <c r="A33" s="71" t="str">
        <f>Rangs!B32</f>
        <v/>
      </c>
      <c r="B33" s="71" t="str">
        <f>Rangs!C32</f>
        <v/>
      </c>
      <c r="C33" s="71" t="str">
        <f>Rangs!D32</f>
        <v/>
      </c>
      <c r="D33" s="90" t="str">
        <f>Rangs!E32</f>
        <v/>
      </c>
      <c r="E33" s="91"/>
      <c r="F33" s="92"/>
      <c r="G33" s="92"/>
      <c r="H33" s="92"/>
      <c r="I33" s="92"/>
      <c r="J33" s="92"/>
      <c r="K33" s="93"/>
    </row>
    <row r="34" spans="1:11" x14ac:dyDescent="0.2">
      <c r="A34" s="71" t="str">
        <f>Rangs!B33</f>
        <v/>
      </c>
      <c r="B34" s="71" t="str">
        <f>Rangs!C33</f>
        <v/>
      </c>
      <c r="C34" s="71" t="str">
        <f>Rangs!D33</f>
        <v/>
      </c>
      <c r="D34" s="90" t="str">
        <f>Rangs!E33</f>
        <v/>
      </c>
      <c r="E34" s="91"/>
      <c r="F34" s="160" t="s">
        <v>65</v>
      </c>
      <c r="G34" s="160"/>
      <c r="H34" s="160"/>
      <c r="I34" s="160"/>
      <c r="J34" s="160"/>
      <c r="K34" s="161"/>
    </row>
    <row r="35" spans="1:11" x14ac:dyDescent="0.2">
      <c r="A35" s="71" t="str">
        <f>Rangs!B34</f>
        <v/>
      </c>
      <c r="B35" s="71" t="str">
        <f>Rangs!C34</f>
        <v/>
      </c>
      <c r="C35" s="71" t="str">
        <f>Rangs!D34</f>
        <v/>
      </c>
      <c r="D35" s="90" t="str">
        <f>Rangs!E34</f>
        <v/>
      </c>
      <c r="E35" s="94" t="s">
        <v>66</v>
      </c>
      <c r="F35" s="23">
        <v>0.3</v>
      </c>
      <c r="G35" s="23">
        <v>0.25</v>
      </c>
      <c r="H35" s="23">
        <v>0.2</v>
      </c>
      <c r="I35" s="23">
        <v>0.15</v>
      </c>
      <c r="J35" s="23">
        <v>0.1</v>
      </c>
      <c r="K35" s="95">
        <v>0.05</v>
      </c>
    </row>
    <row r="36" spans="1:11" x14ac:dyDescent="0.2">
      <c r="A36" s="71" t="str">
        <f>Rangs!B35</f>
        <v/>
      </c>
      <c r="B36" s="71" t="str">
        <f>Rangs!C35</f>
        <v/>
      </c>
      <c r="C36" s="71" t="str">
        <f>Rangs!D35</f>
        <v/>
      </c>
      <c r="D36" s="90" t="str">
        <f>Rangs!E35</f>
        <v/>
      </c>
      <c r="E36" s="94" t="s">
        <v>68</v>
      </c>
      <c r="F36" s="23">
        <v>0.15</v>
      </c>
      <c r="G36" s="23">
        <v>0.125</v>
      </c>
      <c r="H36" s="23">
        <v>0.1</v>
      </c>
      <c r="I36" s="23">
        <v>7.4999999999999997E-2</v>
      </c>
      <c r="J36" s="23">
        <v>0.05</v>
      </c>
      <c r="K36" s="95">
        <v>2.5000000000000001E-2</v>
      </c>
    </row>
    <row r="37" spans="1:11" ht="15" thickBot="1" x14ac:dyDescent="0.25">
      <c r="A37" s="71" t="str">
        <f>Rangs!B36</f>
        <v/>
      </c>
      <c r="B37" s="71" t="str">
        <f>Rangs!C36</f>
        <v/>
      </c>
      <c r="C37" s="71" t="str">
        <f>Rangs!D36</f>
        <v/>
      </c>
      <c r="D37" s="90" t="str">
        <f>Rangs!E36</f>
        <v/>
      </c>
      <c r="E37" s="112" t="s">
        <v>95</v>
      </c>
      <c r="F37" s="74">
        <v>3</v>
      </c>
      <c r="G37" s="75">
        <v>4</v>
      </c>
      <c r="H37" s="75">
        <v>5</v>
      </c>
      <c r="I37" s="75">
        <v>6</v>
      </c>
      <c r="J37" s="75">
        <v>7</v>
      </c>
      <c r="K37" s="97">
        <v>8</v>
      </c>
    </row>
    <row r="38" spans="1:11" ht="15" thickBot="1" x14ac:dyDescent="0.25">
      <c r="A38" s="71" t="str">
        <f>Rangs!B37</f>
        <v/>
      </c>
      <c r="B38" s="71" t="str">
        <f>Rangs!C37</f>
        <v/>
      </c>
      <c r="C38" s="71" t="str">
        <f>Rangs!D37</f>
        <v/>
      </c>
      <c r="D38" s="90" t="str">
        <f>Rangs!E37</f>
        <v/>
      </c>
      <c r="E38" s="98" t="s">
        <v>85</v>
      </c>
      <c r="F38" s="88">
        <v>8</v>
      </c>
      <c r="G38" s="92"/>
      <c r="H38" s="92"/>
      <c r="I38" s="92"/>
      <c r="J38" s="92"/>
      <c r="K38" s="93"/>
    </row>
    <row r="39" spans="1:11" x14ac:dyDescent="0.2">
      <c r="A39" s="71" t="str">
        <f>Rangs!B38</f>
        <v/>
      </c>
      <c r="B39" s="71" t="str">
        <f>Rangs!C38</f>
        <v/>
      </c>
      <c r="C39" s="71" t="str">
        <f>Rangs!D38</f>
        <v/>
      </c>
      <c r="D39" s="90" t="str">
        <f>Rangs!E38</f>
        <v/>
      </c>
      <c r="E39" s="91"/>
      <c r="F39" s="92"/>
      <c r="G39" s="99" t="s">
        <v>96</v>
      </c>
      <c r="H39" s="100">
        <f>VLOOKUP(3,__TZ2,F38,FALSE)</f>
        <v>2.3940000000000001</v>
      </c>
      <c r="I39" s="92"/>
      <c r="J39" s="92"/>
      <c r="K39" s="93"/>
    </row>
    <row r="40" spans="1:11" ht="15" x14ac:dyDescent="0.25">
      <c r="A40" s="71" t="str">
        <f>Rangs!B39</f>
        <v/>
      </c>
      <c r="B40" s="71" t="str">
        <f>Rangs!C39</f>
        <v/>
      </c>
      <c r="C40" s="71" t="str">
        <f>Rangs!D39</f>
        <v/>
      </c>
      <c r="D40" s="90" t="str">
        <f>Rangs!E39</f>
        <v/>
      </c>
      <c r="E40" s="162" t="s">
        <v>87</v>
      </c>
      <c r="F40" s="163"/>
      <c r="G40" s="164" t="s">
        <v>88</v>
      </c>
      <c r="H40" s="165"/>
      <c r="I40" s="82" t="s">
        <v>91</v>
      </c>
      <c r="J40" s="83"/>
      <c r="K40" s="102"/>
    </row>
    <row r="41" spans="1:11" ht="15" x14ac:dyDescent="0.25">
      <c r="A41" s="71" t="str">
        <f>Rangs!B40</f>
        <v/>
      </c>
      <c r="B41" s="71" t="str">
        <f>Rangs!C40</f>
        <v/>
      </c>
      <c r="C41" s="71" t="str">
        <f>Rangs!D40</f>
        <v/>
      </c>
      <c r="D41" s="90" t="str">
        <f>Rangs!E40</f>
        <v/>
      </c>
      <c r="E41" s="103" t="s">
        <v>97</v>
      </c>
      <c r="F41" s="79">
        <f>ABS(F5-F7)</f>
        <v>3.1285714285714281</v>
      </c>
      <c r="G41" s="53" t="s">
        <v>90</v>
      </c>
      <c r="H41" s="80">
        <f>$H$39*SQRT((($F$3*($F$3+1))/12)*((1/$F$4)+(1/$F$6)))</f>
        <v>7.4834726698238176</v>
      </c>
      <c r="I41" s="81" t="s">
        <v>202</v>
      </c>
      <c r="J41" s="78"/>
      <c r="K41" s="104"/>
    </row>
    <row r="42" spans="1:11" ht="15" x14ac:dyDescent="0.25">
      <c r="A42" s="71" t="str">
        <f>Rangs!B41</f>
        <v/>
      </c>
      <c r="B42" s="71" t="str">
        <f>Rangs!C41</f>
        <v/>
      </c>
      <c r="C42" s="71" t="str">
        <f>Rangs!D41</f>
        <v/>
      </c>
      <c r="D42" s="90" t="str">
        <f>Rangs!E41</f>
        <v/>
      </c>
      <c r="E42" s="103" t="s">
        <v>98</v>
      </c>
      <c r="F42" s="79">
        <f>ABS(F5-F9)</f>
        <v>9.1785714285714288</v>
      </c>
      <c r="G42" s="53" t="s">
        <v>90</v>
      </c>
      <c r="H42" s="80">
        <f>$H$39*SQRT((($F$3*($F$3+1))/12)*((1/$F$4)+(1/$F$8)))</f>
        <v>7.110393027111793</v>
      </c>
      <c r="I42" s="81" t="s">
        <v>103</v>
      </c>
      <c r="J42" s="78"/>
      <c r="K42" s="104"/>
    </row>
    <row r="43" spans="1:11" ht="15.75" thickBot="1" x14ac:dyDescent="0.3">
      <c r="A43" s="71" t="str">
        <f>Rangs!B42</f>
        <v/>
      </c>
      <c r="B43" s="71" t="str">
        <f>Rangs!C42</f>
        <v/>
      </c>
      <c r="C43" s="71" t="str">
        <f>Rangs!D42</f>
        <v/>
      </c>
      <c r="D43" s="90" t="str">
        <f>Rangs!E42</f>
        <v/>
      </c>
      <c r="E43" s="105" t="s">
        <v>106</v>
      </c>
      <c r="F43" s="106" t="e">
        <f>ABS(F5-F11)</f>
        <v>#DIV/0!</v>
      </c>
      <c r="G43" s="107" t="s">
        <v>90</v>
      </c>
      <c r="H43" s="108" t="e">
        <f>$H$39*SQRT((($F$3*($F$3+1))/12)*((1/$F$4)+(1/$F$10)))</f>
        <v>#DIV/0!</v>
      </c>
      <c r="I43" s="109"/>
      <c r="J43" s="110"/>
      <c r="K43" s="111"/>
    </row>
    <row r="44" spans="1:11" x14ac:dyDescent="0.2">
      <c r="A44" s="71" t="str">
        <f>Rangs!B43</f>
        <v/>
      </c>
      <c r="B44" s="71" t="str">
        <f>Rangs!C43</f>
        <v/>
      </c>
      <c r="C44" s="71" t="str">
        <f>Rangs!D43</f>
        <v/>
      </c>
      <c r="D44" s="71" t="str">
        <f>Rangs!E43</f>
        <v/>
      </c>
      <c r="G44" s="21"/>
      <c r="H44" s="76"/>
    </row>
    <row r="45" spans="1:11" x14ac:dyDescent="0.2">
      <c r="A45" s="71" t="str">
        <f>Rangs!B44</f>
        <v/>
      </c>
      <c r="B45" s="71" t="str">
        <f>Rangs!C44</f>
        <v/>
      </c>
      <c r="C45" s="71" t="str">
        <f>Rangs!D44</f>
        <v/>
      </c>
      <c r="D45" s="71" t="str">
        <f>Rangs!E44</f>
        <v/>
      </c>
    </row>
    <row r="46" spans="1:11" x14ac:dyDescent="0.2">
      <c r="A46" s="71" t="str">
        <f>Rangs!B45</f>
        <v/>
      </c>
      <c r="B46" s="71" t="str">
        <f>Rangs!C45</f>
        <v/>
      </c>
      <c r="C46" s="71" t="str">
        <f>Rangs!D45</f>
        <v/>
      </c>
      <c r="D46" s="71" t="str">
        <f>Rangs!E45</f>
        <v/>
      </c>
    </row>
    <row r="47" spans="1:11" x14ac:dyDescent="0.2">
      <c r="A47" s="71" t="str">
        <f>Rangs!B46</f>
        <v/>
      </c>
      <c r="B47" s="71" t="str">
        <f>Rangs!C46</f>
        <v/>
      </c>
      <c r="C47" s="71" t="str">
        <f>Rangs!D46</f>
        <v/>
      </c>
      <c r="D47" s="71" t="str">
        <f>Rangs!E46</f>
        <v/>
      </c>
    </row>
    <row r="48" spans="1:11" x14ac:dyDescent="0.2">
      <c r="A48" s="71" t="str">
        <f>Rangs!B47</f>
        <v/>
      </c>
      <c r="B48" s="71" t="str">
        <f>Rangs!C47</f>
        <v/>
      </c>
      <c r="C48" s="71" t="str">
        <f>Rangs!D47</f>
        <v/>
      </c>
      <c r="D48" s="71" t="str">
        <f>Rangs!E47</f>
        <v/>
      </c>
    </row>
    <row r="49" spans="1:4" x14ac:dyDescent="0.2">
      <c r="A49" s="71" t="str">
        <f>Rangs!B48</f>
        <v/>
      </c>
      <c r="B49" s="71" t="str">
        <f>Rangs!C48</f>
        <v/>
      </c>
      <c r="C49" s="71" t="str">
        <f>Rangs!D48</f>
        <v/>
      </c>
      <c r="D49" s="71" t="str">
        <f>Rangs!E48</f>
        <v/>
      </c>
    </row>
    <row r="50" spans="1:4" x14ac:dyDescent="0.2">
      <c r="A50" s="71" t="str">
        <f>Rangs!B49</f>
        <v/>
      </c>
      <c r="B50" s="71" t="str">
        <f>Rangs!C49</f>
        <v/>
      </c>
      <c r="C50" s="71" t="str">
        <f>Rangs!D49</f>
        <v/>
      </c>
      <c r="D50" s="71" t="str">
        <f>Rangs!E49</f>
        <v/>
      </c>
    </row>
    <row r="51" spans="1:4" x14ac:dyDescent="0.2">
      <c r="A51" s="71" t="str">
        <f>Rangs!B50</f>
        <v/>
      </c>
      <c r="B51" s="71" t="str">
        <f>Rangs!C50</f>
        <v/>
      </c>
      <c r="C51" s="71" t="str">
        <f>Rangs!D50</f>
        <v/>
      </c>
      <c r="D51" s="71" t="str">
        <f>Rangs!E50</f>
        <v/>
      </c>
    </row>
    <row r="52" spans="1:4" x14ac:dyDescent="0.2">
      <c r="A52" s="71" t="str">
        <f>Rangs!B51</f>
        <v/>
      </c>
      <c r="B52" s="71" t="str">
        <f>Rangs!C51</f>
        <v/>
      </c>
      <c r="C52" s="71" t="str">
        <f>Rangs!D51</f>
        <v/>
      </c>
      <c r="D52" s="71" t="str">
        <f>Rangs!E51</f>
        <v/>
      </c>
    </row>
    <row r="53" spans="1:4" x14ac:dyDescent="0.2">
      <c r="A53" s="71" t="str">
        <f>Rangs!B52</f>
        <v/>
      </c>
      <c r="B53" s="71" t="str">
        <f>Rangs!C52</f>
        <v/>
      </c>
      <c r="C53" s="71" t="str">
        <f>Rangs!D52</f>
        <v/>
      </c>
      <c r="D53" s="71" t="str">
        <f>Rangs!E52</f>
        <v/>
      </c>
    </row>
    <row r="54" spans="1:4" x14ac:dyDescent="0.2">
      <c r="A54" s="71" t="str">
        <f>Rangs!B53</f>
        <v/>
      </c>
      <c r="B54" s="71" t="str">
        <f>Rangs!C53</f>
        <v/>
      </c>
      <c r="C54" s="71" t="str">
        <f>Rangs!D53</f>
        <v/>
      </c>
      <c r="D54" s="71" t="str">
        <f>Rangs!E53</f>
        <v/>
      </c>
    </row>
    <row r="55" spans="1:4" x14ac:dyDescent="0.2">
      <c r="A55" s="71" t="str">
        <f>Rangs!B54</f>
        <v/>
      </c>
      <c r="B55" s="71" t="str">
        <f>Rangs!C54</f>
        <v/>
      </c>
      <c r="C55" s="71" t="str">
        <f>Rangs!D54</f>
        <v/>
      </c>
      <c r="D55" s="71" t="str">
        <f>Rangs!E54</f>
        <v/>
      </c>
    </row>
    <row r="56" spans="1:4" x14ac:dyDescent="0.2">
      <c r="D56" s="118"/>
    </row>
  </sheetData>
  <sheetProtection sheet="1" objects="1" scenarios="1" formatCells="0"/>
  <mergeCells count="10">
    <mergeCell ref="C1:K1"/>
    <mergeCell ref="A4:D4"/>
    <mergeCell ref="E15:K15"/>
    <mergeCell ref="F17:K17"/>
    <mergeCell ref="E40:F40"/>
    <mergeCell ref="G40:H40"/>
    <mergeCell ref="E23:F23"/>
    <mergeCell ref="G23:H23"/>
    <mergeCell ref="E32:K32"/>
    <mergeCell ref="F34:K34"/>
  </mergeCells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activeCell="G23" sqref="G23"/>
    </sheetView>
  </sheetViews>
  <sheetFormatPr baseColWidth="10" defaultColWidth="11.5703125" defaultRowHeight="12.75" x14ac:dyDescent="0.2"/>
  <cols>
    <col min="1" max="2" width="6" style="15" customWidth="1"/>
    <col min="3" max="4" width="6.5703125" style="15" customWidth="1"/>
    <col min="5" max="5" width="6.140625" style="15" customWidth="1"/>
    <col min="6" max="6" width="14.28515625" style="15" customWidth="1"/>
    <col min="7" max="7" width="10.28515625" style="15" customWidth="1"/>
    <col min="8" max="8" width="9.7109375" style="15" customWidth="1"/>
    <col min="9" max="10" width="10.28515625" style="15" customWidth="1"/>
    <col min="11" max="11" width="10.140625" style="15" customWidth="1"/>
    <col min="12" max="12" width="10.28515625" style="15" customWidth="1"/>
    <col min="13" max="16384" width="11.5703125" style="15"/>
  </cols>
  <sheetData>
    <row r="1" spans="1:12" ht="44.25" customHeight="1" x14ac:dyDescent="0.2">
      <c r="B1" s="116"/>
      <c r="C1" s="116"/>
      <c r="D1" s="153" t="s">
        <v>165</v>
      </c>
      <c r="E1" s="153"/>
      <c r="F1" s="153"/>
      <c r="G1" s="153"/>
      <c r="H1" s="153"/>
      <c r="I1" s="153"/>
      <c r="J1" s="153"/>
      <c r="K1" s="153"/>
      <c r="L1" s="153"/>
    </row>
    <row r="2" spans="1:12" ht="15" x14ac:dyDescent="0.25">
      <c r="I2" s="62" t="s">
        <v>72</v>
      </c>
      <c r="J2" s="15" t="s">
        <v>73</v>
      </c>
    </row>
    <row r="3" spans="1:12" ht="14.25" x14ac:dyDescent="0.2">
      <c r="F3" s="63" t="s">
        <v>74</v>
      </c>
      <c r="G3" s="64">
        <f>COUNT(A6:E55)</f>
        <v>18</v>
      </c>
      <c r="J3" s="15" t="s">
        <v>258</v>
      </c>
    </row>
    <row r="4" spans="1:12" x14ac:dyDescent="0.2">
      <c r="A4" s="154" t="s">
        <v>166</v>
      </c>
      <c r="B4" s="155"/>
      <c r="C4" s="155"/>
      <c r="D4" s="155"/>
      <c r="E4" s="156"/>
      <c r="F4" s="119" t="s">
        <v>75</v>
      </c>
      <c r="G4" s="120">
        <f>COUNT(A6:A55)</f>
        <v>7</v>
      </c>
    </row>
    <row r="5" spans="1:12" ht="13.5" thickBot="1" x14ac:dyDescent="0.25">
      <c r="A5" s="66" t="s">
        <v>76</v>
      </c>
      <c r="B5" s="67" t="s">
        <v>77</v>
      </c>
      <c r="C5" s="68" t="s">
        <v>78</v>
      </c>
      <c r="D5" s="68" t="s">
        <v>99</v>
      </c>
      <c r="E5" s="68" t="s">
        <v>109</v>
      </c>
      <c r="F5" s="65" t="s">
        <v>79</v>
      </c>
      <c r="G5" s="69">
        <f>AVERAGE(A6:A55)</f>
        <v>5.5714285714285712</v>
      </c>
    </row>
    <row r="6" spans="1:12" x14ac:dyDescent="0.2">
      <c r="A6" s="71">
        <f>Rangs!B5</f>
        <v>1</v>
      </c>
      <c r="B6" s="71">
        <f>Rangs!C5</f>
        <v>7</v>
      </c>
      <c r="C6" s="71">
        <f>Rangs!D5</f>
        <v>16</v>
      </c>
      <c r="D6" s="71" t="str">
        <f>Rangs!E5</f>
        <v/>
      </c>
      <c r="E6" s="71" t="str">
        <f>Rangs!F5</f>
        <v/>
      </c>
      <c r="F6" s="119" t="s">
        <v>80</v>
      </c>
      <c r="G6" s="120">
        <f>COUNT(B6:B55)</f>
        <v>5</v>
      </c>
    </row>
    <row r="7" spans="1:12" x14ac:dyDescent="0.2">
      <c r="A7" s="71">
        <f>Rangs!B6</f>
        <v>5.5</v>
      </c>
      <c r="B7" s="71">
        <f>Rangs!C6</f>
        <v>13.5</v>
      </c>
      <c r="C7" s="71">
        <f>Rangs!D6</f>
        <v>13.5</v>
      </c>
      <c r="D7" s="71" t="str">
        <f>Rangs!E6</f>
        <v/>
      </c>
      <c r="E7" s="71" t="str">
        <f>Rangs!F6</f>
        <v/>
      </c>
      <c r="F7" s="65" t="s">
        <v>81</v>
      </c>
      <c r="G7" s="69">
        <f>AVERAGE(B6:B55)</f>
        <v>8.6999999999999993</v>
      </c>
    </row>
    <row r="8" spans="1:12" x14ac:dyDescent="0.2">
      <c r="A8" s="71">
        <f>Rangs!B7</f>
        <v>4</v>
      </c>
      <c r="B8" s="71">
        <f>Rangs!C7</f>
        <v>2.5</v>
      </c>
      <c r="C8" s="71">
        <f>Rangs!D7</f>
        <v>9</v>
      </c>
      <c r="D8" s="71" t="str">
        <f>Rangs!E7</f>
        <v/>
      </c>
      <c r="E8" s="71" t="str">
        <f>Rangs!F7</f>
        <v/>
      </c>
      <c r="F8" s="119" t="s">
        <v>82</v>
      </c>
      <c r="G8" s="120">
        <f>COUNT(C6:C55)</f>
        <v>6</v>
      </c>
    </row>
    <row r="9" spans="1:12" x14ac:dyDescent="0.2">
      <c r="A9" s="71">
        <f>Rangs!B8</f>
        <v>9</v>
      </c>
      <c r="B9" s="71">
        <f>Rangs!C8</f>
        <v>11.5</v>
      </c>
      <c r="C9" s="71">
        <f>Rangs!D8</f>
        <v>15</v>
      </c>
      <c r="D9" s="71" t="str">
        <f>Rangs!E8</f>
        <v/>
      </c>
      <c r="E9" s="71" t="str">
        <f>Rangs!F8</f>
        <v/>
      </c>
      <c r="F9" s="65" t="s">
        <v>83</v>
      </c>
      <c r="G9" s="69">
        <f>AVERAGE(C6:C55)</f>
        <v>14.75</v>
      </c>
    </row>
    <row r="10" spans="1:12" x14ac:dyDescent="0.2">
      <c r="A10" s="71">
        <f>Rangs!B9</f>
        <v>11.5</v>
      </c>
      <c r="B10" s="71">
        <f>Rangs!C9</f>
        <v>9</v>
      </c>
      <c r="C10" s="71">
        <f>Rangs!D9</f>
        <v>17</v>
      </c>
      <c r="D10" s="71" t="str">
        <f>Rangs!E9</f>
        <v/>
      </c>
      <c r="E10" s="71" t="str">
        <f>Rangs!F9</f>
        <v/>
      </c>
      <c r="F10" s="119" t="s">
        <v>100</v>
      </c>
      <c r="G10" s="120">
        <f>COUNT(D6:D55)</f>
        <v>0</v>
      </c>
    </row>
    <row r="11" spans="1:12" x14ac:dyDescent="0.2">
      <c r="A11" s="71">
        <f>Rangs!B10</f>
        <v>2.5</v>
      </c>
      <c r="B11" s="71" t="str">
        <f>Rangs!C10</f>
        <v/>
      </c>
      <c r="C11" s="71">
        <f>Rangs!D10</f>
        <v>18</v>
      </c>
      <c r="D11" s="71" t="str">
        <f>Rangs!E10</f>
        <v/>
      </c>
      <c r="E11" s="71" t="str">
        <f>Rangs!F10</f>
        <v/>
      </c>
      <c r="F11" s="65" t="s">
        <v>101</v>
      </c>
      <c r="G11" s="69" t="e">
        <f>AVERAGE(D6:D55)</f>
        <v>#DIV/0!</v>
      </c>
    </row>
    <row r="12" spans="1:12" ht="15" x14ac:dyDescent="0.25">
      <c r="A12" s="71">
        <f>Rangs!B11</f>
        <v>5.5</v>
      </c>
      <c r="B12" s="71" t="str">
        <f>Rangs!C11</f>
        <v/>
      </c>
      <c r="C12" s="71" t="str">
        <f>Rangs!D11</f>
        <v/>
      </c>
      <c r="D12" s="71" t="str">
        <f>Rangs!E11</f>
        <v/>
      </c>
      <c r="E12" s="71" t="str">
        <f>Rangs!F11</f>
        <v/>
      </c>
      <c r="F12" s="119" t="s">
        <v>110</v>
      </c>
      <c r="G12" s="120">
        <f>COUNT(E6:E55)</f>
        <v>0</v>
      </c>
      <c r="I12" s="70" t="str">
        <f>IF(COUNT(Données!B8:K8)=5," ","ATTENTION, vous n'êtes pas dans la bonne feuille")</f>
        <v>ATTENTION, vous n'êtes pas dans la bonne feuille</v>
      </c>
    </row>
    <row r="13" spans="1:12" x14ac:dyDescent="0.2">
      <c r="A13" s="71" t="str">
        <f>Rangs!B12</f>
        <v/>
      </c>
      <c r="B13" s="71" t="str">
        <f>Rangs!C12</f>
        <v/>
      </c>
      <c r="C13" s="71" t="str">
        <f>Rangs!D12</f>
        <v/>
      </c>
      <c r="D13" s="71" t="str">
        <f>Rangs!E12</f>
        <v/>
      </c>
      <c r="E13" s="71" t="str">
        <f>Rangs!F12</f>
        <v/>
      </c>
      <c r="F13" s="65" t="s">
        <v>111</v>
      </c>
      <c r="G13" s="69" t="e">
        <f>AVERAGE(E6:E55)</f>
        <v>#DIV/0!</v>
      </c>
    </row>
    <row r="14" spans="1:12" x14ac:dyDescent="0.2">
      <c r="A14" s="71" t="str">
        <f>Rangs!B13</f>
        <v/>
      </c>
      <c r="B14" s="71" t="str">
        <f>Rangs!C13</f>
        <v/>
      </c>
      <c r="C14" s="71" t="str">
        <f>Rangs!D13</f>
        <v/>
      </c>
      <c r="D14" s="71" t="str">
        <f>Rangs!E13</f>
        <v/>
      </c>
      <c r="E14" s="71" t="str">
        <f>Rangs!F13</f>
        <v/>
      </c>
    </row>
    <row r="15" spans="1:12" x14ac:dyDescent="0.2">
      <c r="A15" s="71" t="str">
        <f>Rangs!B14</f>
        <v/>
      </c>
      <c r="B15" s="71" t="str">
        <f>Rangs!C14</f>
        <v/>
      </c>
      <c r="C15" s="71" t="str">
        <f>Rangs!D14</f>
        <v/>
      </c>
      <c r="D15" s="71" t="str">
        <f>Rangs!E14</f>
        <v/>
      </c>
      <c r="E15" s="71" t="str">
        <f>Rangs!F14</f>
        <v/>
      </c>
    </row>
    <row r="16" spans="1:12" ht="13.5" thickBot="1" x14ac:dyDescent="0.25">
      <c r="A16" s="71" t="str">
        <f>Rangs!B15</f>
        <v/>
      </c>
      <c r="B16" s="71" t="str">
        <f>Rangs!C15</f>
        <v/>
      </c>
      <c r="C16" s="71" t="str">
        <f>Rangs!D15</f>
        <v/>
      </c>
      <c r="D16" s="71" t="str">
        <f>Rangs!E15</f>
        <v/>
      </c>
      <c r="E16" s="71" t="str">
        <f>Rangs!F15</f>
        <v/>
      </c>
      <c r="F16" s="68"/>
      <c r="G16" s="72"/>
      <c r="H16" s="72"/>
      <c r="I16" s="72"/>
      <c r="J16" s="72"/>
      <c r="K16" s="72"/>
      <c r="L16" s="72"/>
    </row>
    <row r="17" spans="1:12" ht="42" customHeight="1" x14ac:dyDescent="0.2">
      <c r="A17" s="71" t="str">
        <f>Rangs!B16</f>
        <v/>
      </c>
      <c r="B17" s="71" t="str">
        <f>Rangs!C16</f>
        <v/>
      </c>
      <c r="C17" s="71" t="str">
        <f>Rangs!D16</f>
        <v/>
      </c>
      <c r="D17" s="71" t="str">
        <f>Rangs!E16</f>
        <v/>
      </c>
      <c r="E17" s="90" t="str">
        <f>Rangs!F16</f>
        <v/>
      </c>
      <c r="F17" s="157" t="s">
        <v>292</v>
      </c>
      <c r="G17" s="158"/>
      <c r="H17" s="158"/>
      <c r="I17" s="158"/>
      <c r="J17" s="158"/>
      <c r="K17" s="158"/>
      <c r="L17" s="159"/>
    </row>
    <row r="18" spans="1:12" x14ac:dyDescent="0.2">
      <c r="A18" s="71" t="str">
        <f>Rangs!B17</f>
        <v/>
      </c>
      <c r="B18" s="71" t="str">
        <f>Rangs!C17</f>
        <v/>
      </c>
      <c r="C18" s="71" t="str">
        <f>Rangs!D17</f>
        <v/>
      </c>
      <c r="D18" s="71" t="str">
        <f>Rangs!E17</f>
        <v/>
      </c>
      <c r="E18" s="90" t="str">
        <f>Rangs!F17</f>
        <v/>
      </c>
      <c r="F18" s="91"/>
      <c r="G18" s="92"/>
      <c r="H18" s="92"/>
      <c r="I18" s="92"/>
      <c r="J18" s="92"/>
      <c r="K18" s="92"/>
      <c r="L18" s="93"/>
    </row>
    <row r="19" spans="1:12" x14ac:dyDescent="0.2">
      <c r="A19" s="71" t="str">
        <f>Rangs!B18</f>
        <v/>
      </c>
      <c r="B19" s="71" t="str">
        <f>Rangs!C18</f>
        <v/>
      </c>
      <c r="C19" s="71" t="str">
        <f>Rangs!D18</f>
        <v/>
      </c>
      <c r="D19" s="71" t="str">
        <f>Rangs!E18</f>
        <v/>
      </c>
      <c r="E19" s="90" t="str">
        <f>Rangs!F18</f>
        <v/>
      </c>
      <c r="F19" s="91"/>
      <c r="G19" s="160" t="s">
        <v>65</v>
      </c>
      <c r="H19" s="160"/>
      <c r="I19" s="160"/>
      <c r="J19" s="160"/>
      <c r="K19" s="160"/>
      <c r="L19" s="161"/>
    </row>
    <row r="20" spans="1:12" x14ac:dyDescent="0.2">
      <c r="A20" s="71" t="str">
        <f>Rangs!B19</f>
        <v/>
      </c>
      <c r="B20" s="71" t="str">
        <f>Rangs!C19</f>
        <v/>
      </c>
      <c r="C20" s="71" t="str">
        <f>Rangs!D19</f>
        <v/>
      </c>
      <c r="D20" s="71" t="str">
        <f>Rangs!E19</f>
        <v/>
      </c>
      <c r="E20" s="90" t="str">
        <f>Rangs!F19</f>
        <v/>
      </c>
      <c r="F20" s="94" t="s">
        <v>66</v>
      </c>
      <c r="G20" s="23">
        <v>0.3</v>
      </c>
      <c r="H20" s="23">
        <v>0.25</v>
      </c>
      <c r="I20" s="23">
        <v>0.2</v>
      </c>
      <c r="J20" s="23">
        <v>0.15</v>
      </c>
      <c r="K20" s="23">
        <v>0.1</v>
      </c>
      <c r="L20" s="95">
        <v>0.05</v>
      </c>
    </row>
    <row r="21" spans="1:12" x14ac:dyDescent="0.2">
      <c r="A21" s="71" t="str">
        <f>Rangs!B20</f>
        <v/>
      </c>
      <c r="B21" s="71" t="str">
        <f>Rangs!C20</f>
        <v/>
      </c>
      <c r="C21" s="71" t="str">
        <f>Rangs!D20</f>
        <v/>
      </c>
      <c r="D21" s="71" t="str">
        <f>Rangs!E20</f>
        <v/>
      </c>
      <c r="E21" s="90" t="str">
        <f>Rangs!F20</f>
        <v/>
      </c>
      <c r="F21" s="94" t="s">
        <v>68</v>
      </c>
      <c r="G21" s="23">
        <v>0.15</v>
      </c>
      <c r="H21" s="23">
        <v>0.125</v>
      </c>
      <c r="I21" s="23">
        <v>0.1</v>
      </c>
      <c r="J21" s="23">
        <v>7.4999999999999997E-2</v>
      </c>
      <c r="K21" s="23">
        <v>0.05</v>
      </c>
      <c r="L21" s="95">
        <v>2.5000000000000001E-2</v>
      </c>
    </row>
    <row r="22" spans="1:12" ht="15" thickBot="1" x14ac:dyDescent="0.25">
      <c r="A22" s="71" t="str">
        <f>Rangs!B21</f>
        <v/>
      </c>
      <c r="B22" s="71" t="str">
        <f>Rangs!C21</f>
        <v/>
      </c>
      <c r="C22" s="71" t="str">
        <f>Rangs!D21</f>
        <v/>
      </c>
      <c r="D22" s="71" t="str">
        <f>Rangs!E21</f>
        <v/>
      </c>
      <c r="E22" s="90" t="str">
        <f>Rangs!F21</f>
        <v/>
      </c>
      <c r="F22" s="112" t="s">
        <v>95</v>
      </c>
      <c r="G22" s="74">
        <v>3</v>
      </c>
      <c r="H22" s="75">
        <v>4</v>
      </c>
      <c r="I22" s="75">
        <v>5</v>
      </c>
      <c r="J22" s="75">
        <v>6</v>
      </c>
      <c r="K22" s="75">
        <v>7</v>
      </c>
      <c r="L22" s="97">
        <v>8</v>
      </c>
    </row>
    <row r="23" spans="1:12" ht="15" thickBot="1" x14ac:dyDescent="0.25">
      <c r="A23" s="71" t="str">
        <f>Rangs!B22</f>
        <v/>
      </c>
      <c r="B23" s="71" t="str">
        <f>Rangs!C22</f>
        <v/>
      </c>
      <c r="C23" s="71" t="str">
        <f>Rangs!D22</f>
        <v/>
      </c>
      <c r="D23" s="71" t="str">
        <f>Rangs!E22</f>
        <v/>
      </c>
      <c r="E23" s="90" t="str">
        <f>Rangs!F22</f>
        <v/>
      </c>
      <c r="F23" s="98" t="s">
        <v>85</v>
      </c>
      <c r="G23" s="88">
        <v>8</v>
      </c>
      <c r="H23" s="92"/>
      <c r="I23" s="92"/>
      <c r="J23" s="92"/>
      <c r="K23" s="92"/>
      <c r="L23" s="93"/>
    </row>
    <row r="24" spans="1:12" x14ac:dyDescent="0.2">
      <c r="A24" s="71" t="str">
        <f>Rangs!B23</f>
        <v/>
      </c>
      <c r="B24" s="71" t="str">
        <f>Rangs!C23</f>
        <v/>
      </c>
      <c r="C24" s="71" t="str">
        <f>Rangs!D23</f>
        <v/>
      </c>
      <c r="D24" s="71" t="str">
        <f>Rangs!E23</f>
        <v/>
      </c>
      <c r="E24" s="90" t="str">
        <f>Rangs!F23</f>
        <v/>
      </c>
      <c r="F24" s="91"/>
      <c r="G24" s="92"/>
      <c r="H24" s="113" t="s">
        <v>86</v>
      </c>
      <c r="I24" s="114">
        <f>VLOOKUP(10,__TZ2,G23,FALSE)</f>
        <v>2.8069999999999999</v>
      </c>
      <c r="J24" s="77"/>
      <c r="K24" s="77"/>
      <c r="L24" s="101"/>
    </row>
    <row r="25" spans="1:12" ht="15" x14ac:dyDescent="0.25">
      <c r="A25" s="71" t="str">
        <f>Rangs!B24</f>
        <v/>
      </c>
      <c r="B25" s="71" t="str">
        <f>Rangs!C24</f>
        <v/>
      </c>
      <c r="C25" s="71" t="str">
        <f>Rangs!D24</f>
        <v/>
      </c>
      <c r="D25" s="71" t="str">
        <f>Rangs!E24</f>
        <v/>
      </c>
      <c r="E25" s="90" t="str">
        <f>Rangs!F24</f>
        <v/>
      </c>
      <c r="F25" s="162" t="s">
        <v>87</v>
      </c>
      <c r="G25" s="163"/>
      <c r="H25" s="164" t="s">
        <v>88</v>
      </c>
      <c r="I25" s="163"/>
      <c r="J25" s="78"/>
      <c r="K25" s="78"/>
      <c r="L25" s="104"/>
    </row>
    <row r="26" spans="1:12" ht="15" x14ac:dyDescent="0.25">
      <c r="A26" s="71" t="str">
        <f>Rangs!B25</f>
        <v/>
      </c>
      <c r="B26" s="71" t="str">
        <f>Rangs!C25</f>
        <v/>
      </c>
      <c r="C26" s="71" t="str">
        <f>Rangs!D25</f>
        <v/>
      </c>
      <c r="D26" s="71" t="str">
        <f>Rangs!E25</f>
        <v/>
      </c>
      <c r="E26" s="90" t="str">
        <f>Rangs!F25</f>
        <v/>
      </c>
      <c r="F26" s="103" t="s">
        <v>89</v>
      </c>
      <c r="G26" s="79">
        <f>ABS(G5-G7)</f>
        <v>3.1285714285714281</v>
      </c>
      <c r="H26" s="53" t="s">
        <v>90</v>
      </c>
      <c r="I26" s="79">
        <f>I$24*SQRT(((G$3*(G$3+1))/12)*((1/G4)+(1/G6)))</f>
        <v>8.7744811128635973</v>
      </c>
      <c r="J26" s="121"/>
      <c r="K26" s="78"/>
      <c r="L26" s="104"/>
    </row>
    <row r="27" spans="1:12" ht="15" x14ac:dyDescent="0.25">
      <c r="A27" s="71" t="str">
        <f>Rangs!B26</f>
        <v/>
      </c>
      <c r="B27" s="71" t="str">
        <f>Rangs!C26</f>
        <v/>
      </c>
      <c r="C27" s="71" t="str">
        <f>Rangs!D26</f>
        <v/>
      </c>
      <c r="D27" s="71" t="str">
        <f>Rangs!E26</f>
        <v/>
      </c>
      <c r="E27" s="90" t="str">
        <f>Rangs!F26</f>
        <v/>
      </c>
      <c r="F27" s="103" t="s">
        <v>92</v>
      </c>
      <c r="G27" s="79">
        <f>ABS(G5-G9)</f>
        <v>9.1785714285714288</v>
      </c>
      <c r="H27" s="53" t="s">
        <v>90</v>
      </c>
      <c r="I27" s="79">
        <f>I$24*SQRT(((G$3*(G$3+1))/12)*((1/G4)+(1/G8)))</f>
        <v>8.3370397774030085</v>
      </c>
      <c r="J27" s="121"/>
      <c r="K27" s="78"/>
      <c r="L27" s="104"/>
    </row>
    <row r="28" spans="1:12" ht="15" x14ac:dyDescent="0.25">
      <c r="A28" s="71" t="str">
        <f>Rangs!B27</f>
        <v/>
      </c>
      <c r="B28" s="71" t="str">
        <f>Rangs!C27</f>
        <v/>
      </c>
      <c r="C28" s="71" t="str">
        <f>Rangs!D27</f>
        <v/>
      </c>
      <c r="D28" s="71" t="str">
        <f>Rangs!E27</f>
        <v/>
      </c>
      <c r="E28" s="90" t="str">
        <f>Rangs!F27</f>
        <v/>
      </c>
      <c r="F28" s="103" t="s">
        <v>102</v>
      </c>
      <c r="G28" s="79" t="e">
        <f>ABS(G5-G11)</f>
        <v>#DIV/0!</v>
      </c>
      <c r="H28" s="53" t="s">
        <v>90</v>
      </c>
      <c r="I28" s="79" t="e">
        <f>I$24*SQRT(((G$3*(G$3+1))/12)*((1/G4)+(1/G10)))</f>
        <v>#DIV/0!</v>
      </c>
      <c r="J28" s="81" t="s">
        <v>91</v>
      </c>
      <c r="K28" s="78"/>
      <c r="L28" s="104"/>
    </row>
    <row r="29" spans="1:12" ht="15" x14ac:dyDescent="0.25">
      <c r="A29" s="71" t="str">
        <f>Rangs!B28</f>
        <v/>
      </c>
      <c r="B29" s="71" t="str">
        <f>Rangs!C28</f>
        <v/>
      </c>
      <c r="C29" s="71" t="str">
        <f>Rangs!D28</f>
        <v/>
      </c>
      <c r="D29" s="71" t="str">
        <f>Rangs!E28</f>
        <v/>
      </c>
      <c r="E29" s="90" t="str">
        <f>Rangs!F28</f>
        <v/>
      </c>
      <c r="F29" s="103" t="s">
        <v>112</v>
      </c>
      <c r="G29" s="79" t="e">
        <f>ABS(G5-G13)</f>
        <v>#DIV/0!</v>
      </c>
      <c r="H29" s="53" t="s">
        <v>90</v>
      </c>
      <c r="I29" s="79" t="e">
        <f>I$24*SQRT(((G$3*(G$3+1))/12)*((1/G4)+(1/G12)))</f>
        <v>#DIV/0!</v>
      </c>
      <c r="J29" s="81" t="s">
        <v>202</v>
      </c>
      <c r="K29" s="78"/>
      <c r="L29" s="104"/>
    </row>
    <row r="30" spans="1:12" ht="15" x14ac:dyDescent="0.25">
      <c r="A30" s="71" t="str">
        <f>Rangs!B29</f>
        <v/>
      </c>
      <c r="B30" s="71" t="str">
        <f>Rangs!C29</f>
        <v/>
      </c>
      <c r="C30" s="71" t="str">
        <f>Rangs!D29</f>
        <v/>
      </c>
      <c r="D30" s="71" t="str">
        <f>Rangs!E29</f>
        <v/>
      </c>
      <c r="E30" s="90" t="str">
        <f>Rangs!F29</f>
        <v/>
      </c>
      <c r="F30" s="103" t="s">
        <v>93</v>
      </c>
      <c r="G30" s="79">
        <f>ABS(G7-G9)</f>
        <v>6.0500000000000007</v>
      </c>
      <c r="H30" s="53" t="s">
        <v>90</v>
      </c>
      <c r="I30" s="79">
        <f>I$24*SQRT(((G$3*(G$3+1))/12)*((1/G6)+(1/G8)))</f>
        <v>9.0740372519623254</v>
      </c>
      <c r="J30" s="81" t="s">
        <v>103</v>
      </c>
      <c r="K30" s="78"/>
      <c r="L30" s="104"/>
    </row>
    <row r="31" spans="1:12" ht="15" x14ac:dyDescent="0.25">
      <c r="A31" s="71" t="str">
        <f>Rangs!B30</f>
        <v/>
      </c>
      <c r="B31" s="71" t="str">
        <f>Rangs!C30</f>
        <v/>
      </c>
      <c r="C31" s="71" t="str">
        <f>Rangs!D30</f>
        <v/>
      </c>
      <c r="D31" s="71" t="str">
        <f>Rangs!E30</f>
        <v/>
      </c>
      <c r="E31" s="90" t="str">
        <f>Rangs!F30</f>
        <v/>
      </c>
      <c r="F31" s="103" t="s">
        <v>104</v>
      </c>
      <c r="G31" s="79" t="e">
        <f>ABS(G7-G11)</f>
        <v>#DIV/0!</v>
      </c>
      <c r="H31" s="53" t="s">
        <v>90</v>
      </c>
      <c r="I31" s="79" t="e">
        <f>I$24*SQRT(((G$3*(G$3+1))/12)*((1/G6)+(1/G10)))</f>
        <v>#DIV/0!</v>
      </c>
      <c r="J31" s="81"/>
      <c r="K31" s="78"/>
      <c r="L31" s="104"/>
    </row>
    <row r="32" spans="1:12" ht="15" x14ac:dyDescent="0.25">
      <c r="A32" s="71" t="str">
        <f>Rangs!B31</f>
        <v/>
      </c>
      <c r="B32" s="71" t="str">
        <f>Rangs!C31</f>
        <v/>
      </c>
      <c r="C32" s="71" t="str">
        <f>Rangs!D31</f>
        <v/>
      </c>
      <c r="D32" s="71" t="str">
        <f>Rangs!E31</f>
        <v/>
      </c>
      <c r="E32" s="90" t="str">
        <f>Rangs!F31</f>
        <v/>
      </c>
      <c r="F32" s="103" t="s">
        <v>113</v>
      </c>
      <c r="G32" s="79" t="e">
        <f>ABS(G7-G13)</f>
        <v>#DIV/0!</v>
      </c>
      <c r="H32" s="53" t="s">
        <v>90</v>
      </c>
      <c r="I32" s="79" t="e">
        <f>I$24*SQRT(((G$3*(G$3+1))/12)*((1/G6)+(1/G12)))</f>
        <v>#DIV/0!</v>
      </c>
      <c r="J32" s="81"/>
      <c r="K32" s="78"/>
      <c r="L32" s="104"/>
    </row>
    <row r="33" spans="1:12" ht="15" x14ac:dyDescent="0.25">
      <c r="A33" s="71" t="str">
        <f>Rangs!B32</f>
        <v/>
      </c>
      <c r="B33" s="71" t="str">
        <f>Rangs!C32</f>
        <v/>
      </c>
      <c r="C33" s="71" t="str">
        <f>Rangs!D32</f>
        <v/>
      </c>
      <c r="D33" s="71" t="str">
        <f>Rangs!E32</f>
        <v/>
      </c>
      <c r="E33" s="90" t="str">
        <f>Rangs!F32</f>
        <v/>
      </c>
      <c r="F33" s="103" t="s">
        <v>105</v>
      </c>
      <c r="G33" s="79" t="e">
        <f>ABS(G9-G11)</f>
        <v>#DIV/0!</v>
      </c>
      <c r="H33" s="53" t="s">
        <v>90</v>
      </c>
      <c r="I33" s="79" t="e">
        <f>I$24*SQRT(((G$3*(G$3+1))/12)*((1/G8)+(1/G10)))</f>
        <v>#DIV/0!</v>
      </c>
      <c r="J33" s="81"/>
      <c r="K33" s="78"/>
      <c r="L33" s="104"/>
    </row>
    <row r="34" spans="1:12" ht="15" x14ac:dyDescent="0.25">
      <c r="A34" s="71" t="str">
        <f>Rangs!B33</f>
        <v/>
      </c>
      <c r="B34" s="71" t="str">
        <f>Rangs!C33</f>
        <v/>
      </c>
      <c r="C34" s="71" t="str">
        <f>Rangs!D33</f>
        <v/>
      </c>
      <c r="D34" s="71" t="str">
        <f>Rangs!E33</f>
        <v/>
      </c>
      <c r="E34" s="90" t="str">
        <f>Rangs!F33</f>
        <v/>
      </c>
      <c r="F34" s="103" t="s">
        <v>114</v>
      </c>
      <c r="G34" s="79" t="e">
        <f>ABS(G9-G13)</f>
        <v>#DIV/0!</v>
      </c>
      <c r="H34" s="53" t="s">
        <v>90</v>
      </c>
      <c r="I34" s="79" t="e">
        <f>I$24*SQRT(((G$3*(G$3+1))/12)*((1/G8)+(1/G12)))</f>
        <v>#DIV/0!</v>
      </c>
      <c r="J34" s="81"/>
      <c r="K34" s="78"/>
      <c r="L34" s="104"/>
    </row>
    <row r="35" spans="1:12" ht="15.75" thickBot="1" x14ac:dyDescent="0.3">
      <c r="A35" s="71" t="str">
        <f>Rangs!B34</f>
        <v/>
      </c>
      <c r="B35" s="71" t="str">
        <f>Rangs!C34</f>
        <v/>
      </c>
      <c r="C35" s="71" t="str">
        <f>Rangs!D34</f>
        <v/>
      </c>
      <c r="D35" s="71" t="str">
        <f>Rangs!E34</f>
        <v/>
      </c>
      <c r="E35" s="90" t="str">
        <f>Rangs!F34</f>
        <v/>
      </c>
      <c r="F35" s="105" t="s">
        <v>115</v>
      </c>
      <c r="G35" s="106" t="e">
        <f>ABS(G11-G13)</f>
        <v>#DIV/0!</v>
      </c>
      <c r="H35" s="107" t="s">
        <v>90</v>
      </c>
      <c r="I35" s="106" t="e">
        <f>I$24*SQRT(((G$3*(G$3+1))/12)*((1/G10)+(1/G12)))</f>
        <v>#DIV/0!</v>
      </c>
      <c r="J35" s="109"/>
      <c r="K35" s="110"/>
      <c r="L35" s="111"/>
    </row>
    <row r="36" spans="1:12" x14ac:dyDescent="0.2">
      <c r="A36" s="71" t="str">
        <f>Rangs!B35</f>
        <v/>
      </c>
      <c r="B36" s="71" t="str">
        <f>Rangs!C35</f>
        <v/>
      </c>
      <c r="C36" s="71" t="str">
        <f>Rangs!D35</f>
        <v/>
      </c>
      <c r="D36" s="71" t="str">
        <f>Rangs!E35</f>
        <v/>
      </c>
      <c r="E36" s="71" t="str">
        <f>Rangs!F35</f>
        <v/>
      </c>
      <c r="F36" s="117"/>
      <c r="G36" s="92"/>
      <c r="H36" s="92"/>
      <c r="I36" s="92"/>
      <c r="J36" s="92"/>
      <c r="K36" s="92"/>
      <c r="L36" s="92"/>
    </row>
    <row r="37" spans="1:12" ht="13.5" thickBot="1" x14ac:dyDescent="0.25">
      <c r="A37" s="71" t="str">
        <f>Rangs!B36</f>
        <v/>
      </c>
      <c r="B37" s="71" t="str">
        <f>Rangs!C36</f>
        <v/>
      </c>
      <c r="C37" s="71" t="str">
        <f>Rangs!D36</f>
        <v/>
      </c>
      <c r="D37" s="71" t="str">
        <f>Rangs!E36</f>
        <v/>
      </c>
      <c r="E37" s="71" t="str">
        <f>Rangs!F36</f>
        <v/>
      </c>
      <c r="F37" s="68"/>
      <c r="G37" s="72"/>
      <c r="H37" s="72"/>
      <c r="I37" s="72"/>
      <c r="J37" s="72"/>
      <c r="K37" s="72"/>
      <c r="L37" s="72"/>
    </row>
    <row r="38" spans="1:12" ht="39.75" customHeight="1" x14ac:dyDescent="0.2">
      <c r="A38" s="71" t="str">
        <f>Rangs!B37</f>
        <v/>
      </c>
      <c r="B38" s="71" t="str">
        <f>Rangs!C37</f>
        <v/>
      </c>
      <c r="C38" s="71" t="str">
        <f>Rangs!D37</f>
        <v/>
      </c>
      <c r="D38" s="71" t="str">
        <f>Rangs!E37</f>
        <v/>
      </c>
      <c r="E38" s="90" t="str">
        <f>Rangs!F37</f>
        <v/>
      </c>
      <c r="F38" s="157" t="s">
        <v>293</v>
      </c>
      <c r="G38" s="166"/>
      <c r="H38" s="166"/>
      <c r="I38" s="166"/>
      <c r="J38" s="166"/>
      <c r="K38" s="166"/>
      <c r="L38" s="167"/>
    </row>
    <row r="39" spans="1:12" x14ac:dyDescent="0.2">
      <c r="A39" s="71" t="str">
        <f>Rangs!B38</f>
        <v/>
      </c>
      <c r="B39" s="71" t="str">
        <f>Rangs!C38</f>
        <v/>
      </c>
      <c r="C39" s="71" t="str">
        <f>Rangs!D38</f>
        <v/>
      </c>
      <c r="D39" s="71" t="str">
        <f>Rangs!E38</f>
        <v/>
      </c>
      <c r="E39" s="90" t="str">
        <f>Rangs!F38</f>
        <v/>
      </c>
      <c r="F39" s="91"/>
      <c r="G39" s="92"/>
      <c r="H39" s="92"/>
      <c r="I39" s="92"/>
      <c r="J39" s="92"/>
      <c r="K39" s="92"/>
      <c r="L39" s="93"/>
    </row>
    <row r="40" spans="1:12" x14ac:dyDescent="0.2">
      <c r="A40" s="71" t="str">
        <f>Rangs!B39</f>
        <v/>
      </c>
      <c r="B40" s="71" t="str">
        <f>Rangs!C39</f>
        <v/>
      </c>
      <c r="C40" s="71" t="str">
        <f>Rangs!D39</f>
        <v/>
      </c>
      <c r="D40" s="71" t="str">
        <f>Rangs!E39</f>
        <v/>
      </c>
      <c r="E40" s="90" t="str">
        <f>Rangs!F39</f>
        <v/>
      </c>
      <c r="F40" s="91"/>
      <c r="G40" s="160" t="s">
        <v>65</v>
      </c>
      <c r="H40" s="160"/>
      <c r="I40" s="160"/>
      <c r="J40" s="160"/>
      <c r="K40" s="160"/>
      <c r="L40" s="161"/>
    </row>
    <row r="41" spans="1:12" x14ac:dyDescent="0.2">
      <c r="A41" s="71" t="str">
        <f>Rangs!B40</f>
        <v/>
      </c>
      <c r="B41" s="71" t="str">
        <f>Rangs!C40</f>
        <v/>
      </c>
      <c r="C41" s="71" t="str">
        <f>Rangs!D40</f>
        <v/>
      </c>
      <c r="D41" s="71" t="str">
        <f>Rangs!E40</f>
        <v/>
      </c>
      <c r="E41" s="90" t="str">
        <f>Rangs!F40</f>
        <v/>
      </c>
      <c r="F41" s="94" t="s">
        <v>66</v>
      </c>
      <c r="G41" s="23">
        <v>0.3</v>
      </c>
      <c r="H41" s="23">
        <v>0.25</v>
      </c>
      <c r="I41" s="23">
        <v>0.2</v>
      </c>
      <c r="J41" s="23">
        <v>0.15</v>
      </c>
      <c r="K41" s="23">
        <v>0.1</v>
      </c>
      <c r="L41" s="95">
        <v>0.05</v>
      </c>
    </row>
    <row r="42" spans="1:12" x14ac:dyDescent="0.2">
      <c r="A42" s="71" t="str">
        <f>Rangs!B41</f>
        <v/>
      </c>
      <c r="B42" s="71" t="str">
        <f>Rangs!C41</f>
        <v/>
      </c>
      <c r="C42" s="71" t="str">
        <f>Rangs!D41</f>
        <v/>
      </c>
      <c r="D42" s="71" t="str">
        <f>Rangs!E41</f>
        <v/>
      </c>
      <c r="E42" s="90" t="str">
        <f>Rangs!F41</f>
        <v/>
      </c>
      <c r="F42" s="94" t="s">
        <v>68</v>
      </c>
      <c r="G42" s="23">
        <v>0.15</v>
      </c>
      <c r="H42" s="23">
        <v>0.125</v>
      </c>
      <c r="I42" s="23">
        <v>0.1</v>
      </c>
      <c r="J42" s="23">
        <v>7.4999999999999997E-2</v>
      </c>
      <c r="K42" s="23">
        <v>0.05</v>
      </c>
      <c r="L42" s="95">
        <v>2.5000000000000001E-2</v>
      </c>
    </row>
    <row r="43" spans="1:12" ht="15" thickBot="1" x14ac:dyDescent="0.25">
      <c r="A43" s="71" t="str">
        <f>Rangs!B42</f>
        <v/>
      </c>
      <c r="B43" s="71" t="str">
        <f>Rangs!C42</f>
        <v/>
      </c>
      <c r="C43" s="71" t="str">
        <f>Rangs!D42</f>
        <v/>
      </c>
      <c r="D43" s="71" t="str">
        <f>Rangs!E42</f>
        <v/>
      </c>
      <c r="E43" s="90" t="str">
        <f>Rangs!F42</f>
        <v/>
      </c>
      <c r="F43" s="112" t="s">
        <v>95</v>
      </c>
      <c r="G43" s="74">
        <v>3</v>
      </c>
      <c r="H43" s="75">
        <v>4</v>
      </c>
      <c r="I43" s="75">
        <v>5</v>
      </c>
      <c r="J43" s="75">
        <v>6</v>
      </c>
      <c r="K43" s="75">
        <v>7</v>
      </c>
      <c r="L43" s="97">
        <v>8</v>
      </c>
    </row>
    <row r="44" spans="1:12" ht="15" thickBot="1" x14ac:dyDescent="0.25">
      <c r="A44" s="71" t="str">
        <f>Rangs!B43</f>
        <v/>
      </c>
      <c r="B44" s="71" t="str">
        <f>Rangs!C43</f>
        <v/>
      </c>
      <c r="C44" s="71" t="str">
        <f>Rangs!D43</f>
        <v/>
      </c>
      <c r="D44" s="71" t="str">
        <f>Rangs!E43</f>
        <v/>
      </c>
      <c r="E44" s="90" t="str">
        <f>Rangs!F43</f>
        <v/>
      </c>
      <c r="F44" s="98" t="s">
        <v>85</v>
      </c>
      <c r="G44" s="88">
        <v>7</v>
      </c>
      <c r="H44" s="92"/>
      <c r="I44" s="92"/>
      <c r="J44" s="92"/>
      <c r="K44" s="92"/>
      <c r="L44" s="93"/>
    </row>
    <row r="45" spans="1:12" x14ac:dyDescent="0.2">
      <c r="A45" s="71" t="str">
        <f>Rangs!B44</f>
        <v/>
      </c>
      <c r="B45" s="71" t="str">
        <f>Rangs!C44</f>
        <v/>
      </c>
      <c r="C45" s="71" t="str">
        <f>Rangs!D44</f>
        <v/>
      </c>
      <c r="D45" s="71" t="str">
        <f>Rangs!E44</f>
        <v/>
      </c>
      <c r="E45" s="90" t="str">
        <f>Rangs!F44</f>
        <v/>
      </c>
      <c r="F45" s="91"/>
      <c r="G45" s="92"/>
      <c r="H45" s="99" t="s">
        <v>96</v>
      </c>
      <c r="I45" s="100">
        <f>VLOOKUP(4,__TZ2,G44,FALSE)</f>
        <v>2.2410000000000001</v>
      </c>
      <c r="J45" s="92"/>
      <c r="K45" s="92"/>
      <c r="L45" s="93"/>
    </row>
    <row r="46" spans="1:12" ht="15" x14ac:dyDescent="0.25">
      <c r="A46" s="71" t="str">
        <f>Rangs!B45</f>
        <v/>
      </c>
      <c r="B46" s="71" t="str">
        <f>Rangs!C45</f>
        <v/>
      </c>
      <c r="C46" s="71" t="str">
        <f>Rangs!D45</f>
        <v/>
      </c>
      <c r="D46" s="71" t="str">
        <f>Rangs!E45</f>
        <v/>
      </c>
      <c r="E46" s="90" t="str">
        <f>Rangs!F45</f>
        <v/>
      </c>
      <c r="F46" s="162" t="s">
        <v>87</v>
      </c>
      <c r="G46" s="163"/>
      <c r="H46" s="164" t="s">
        <v>88</v>
      </c>
      <c r="I46" s="165"/>
      <c r="J46" s="82" t="s">
        <v>91</v>
      </c>
      <c r="K46" s="83"/>
      <c r="L46" s="102"/>
    </row>
    <row r="47" spans="1:12" ht="15" x14ac:dyDescent="0.25">
      <c r="A47" s="71" t="str">
        <f>Rangs!B46</f>
        <v/>
      </c>
      <c r="B47" s="71" t="str">
        <f>Rangs!C46</f>
        <v/>
      </c>
      <c r="C47" s="71" t="str">
        <f>Rangs!D46</f>
        <v/>
      </c>
      <c r="D47" s="71" t="str">
        <f>Rangs!E46</f>
        <v/>
      </c>
      <c r="E47" s="90" t="str">
        <f>Rangs!F46</f>
        <v/>
      </c>
      <c r="F47" s="103" t="s">
        <v>97</v>
      </c>
      <c r="G47" s="79">
        <f>ABS(G5-G7)</f>
        <v>3.1285714285714281</v>
      </c>
      <c r="H47" s="53" t="s">
        <v>90</v>
      </c>
      <c r="I47" s="80">
        <f>$I$45*SQRT((($G$3*($G$3+1))/12)*((1/$G$4)+(1/$G$6)))</f>
        <v>7.0052056194967314</v>
      </c>
      <c r="J47" s="81" t="s">
        <v>202</v>
      </c>
      <c r="K47" s="78"/>
      <c r="L47" s="104"/>
    </row>
    <row r="48" spans="1:12" ht="15" x14ac:dyDescent="0.25">
      <c r="A48" s="71" t="str">
        <f>Rangs!B47</f>
        <v/>
      </c>
      <c r="B48" s="71" t="str">
        <f>Rangs!C47</f>
        <v/>
      </c>
      <c r="C48" s="71" t="str">
        <f>Rangs!D47</f>
        <v/>
      </c>
      <c r="D48" s="71" t="str">
        <f>Rangs!E47</f>
        <v/>
      </c>
      <c r="E48" s="90" t="str">
        <f>Rangs!F47</f>
        <v/>
      </c>
      <c r="F48" s="103" t="s">
        <v>98</v>
      </c>
      <c r="G48" s="79">
        <f>ABS(G5-G9)</f>
        <v>9.1785714285714288</v>
      </c>
      <c r="H48" s="53" t="s">
        <v>90</v>
      </c>
      <c r="I48" s="80">
        <f>$I$45*SQRT((($G$3*($G$3+1))/12)*((1/$G$4)+(1/$G$8)))</f>
        <v>6.6559694125971296</v>
      </c>
      <c r="J48" s="81" t="s">
        <v>103</v>
      </c>
      <c r="K48" s="78"/>
      <c r="L48" s="104"/>
    </row>
    <row r="49" spans="1:12" ht="15" x14ac:dyDescent="0.25">
      <c r="A49" s="71" t="str">
        <f>Rangs!B48</f>
        <v/>
      </c>
      <c r="B49" s="71" t="str">
        <f>Rangs!C48</f>
        <v/>
      </c>
      <c r="C49" s="71" t="str">
        <f>Rangs!D48</f>
        <v/>
      </c>
      <c r="D49" s="71" t="str">
        <f>Rangs!E48</f>
        <v/>
      </c>
      <c r="E49" s="90" t="str">
        <f>Rangs!F48</f>
        <v/>
      </c>
      <c r="F49" s="103" t="s">
        <v>106</v>
      </c>
      <c r="G49" s="79" t="e">
        <f>ABS(G5-G11)</f>
        <v>#DIV/0!</v>
      </c>
      <c r="H49" s="53" t="s">
        <v>90</v>
      </c>
      <c r="I49" s="80" t="e">
        <f>$I$45*SQRT((($G$3*($G$3+1))/12)*((1/$G$4)+(1/$G$10)))</f>
        <v>#DIV/0!</v>
      </c>
      <c r="J49" s="81"/>
      <c r="K49" s="78"/>
      <c r="L49" s="104"/>
    </row>
    <row r="50" spans="1:12" ht="15.75" thickBot="1" x14ac:dyDescent="0.3">
      <c r="A50" s="71" t="str">
        <f>Rangs!B49</f>
        <v/>
      </c>
      <c r="B50" s="71" t="str">
        <f>Rangs!C49</f>
        <v/>
      </c>
      <c r="C50" s="71" t="str">
        <f>Rangs!D49</f>
        <v/>
      </c>
      <c r="D50" s="71" t="str">
        <f>Rangs!E49</f>
        <v/>
      </c>
      <c r="E50" s="90" t="str">
        <f>Rangs!F49</f>
        <v/>
      </c>
      <c r="F50" s="105" t="s">
        <v>116</v>
      </c>
      <c r="G50" s="106" t="e">
        <f>ABS(G5-G13)</f>
        <v>#DIV/0!</v>
      </c>
      <c r="H50" s="107" t="s">
        <v>90</v>
      </c>
      <c r="I50" s="108" t="e">
        <f>$I$45*SQRT((($G$3*($G$3+1))/12)*((1/$G$4)+(1/$G$12)))</f>
        <v>#DIV/0!</v>
      </c>
      <c r="J50" s="109"/>
      <c r="K50" s="110"/>
      <c r="L50" s="111"/>
    </row>
    <row r="51" spans="1:12" x14ac:dyDescent="0.2">
      <c r="A51" s="71" t="str">
        <f>Rangs!B50</f>
        <v/>
      </c>
      <c r="B51" s="71" t="str">
        <f>Rangs!C50</f>
        <v/>
      </c>
      <c r="C51" s="71" t="str">
        <f>Rangs!D50</f>
        <v/>
      </c>
      <c r="D51" s="71" t="str">
        <f>Rangs!E50</f>
        <v/>
      </c>
      <c r="E51" s="71" t="str">
        <f>Rangs!F50</f>
        <v/>
      </c>
      <c r="H51" s="21"/>
      <c r="I51" s="76"/>
    </row>
    <row r="52" spans="1:12" x14ac:dyDescent="0.2">
      <c r="A52" s="71" t="str">
        <f>Rangs!B51</f>
        <v/>
      </c>
      <c r="B52" s="71" t="str">
        <f>Rangs!C51</f>
        <v/>
      </c>
      <c r="C52" s="71" t="str">
        <f>Rangs!D51</f>
        <v/>
      </c>
      <c r="D52" s="71" t="str">
        <f>Rangs!E51</f>
        <v/>
      </c>
      <c r="E52" s="71" t="str">
        <f>Rangs!F51</f>
        <v/>
      </c>
    </row>
    <row r="53" spans="1:12" x14ac:dyDescent="0.2">
      <c r="A53" s="71" t="str">
        <f>Rangs!B52</f>
        <v/>
      </c>
      <c r="B53" s="71" t="str">
        <f>Rangs!C52</f>
        <v/>
      </c>
      <c r="C53" s="71" t="str">
        <f>Rangs!D52</f>
        <v/>
      </c>
      <c r="D53" s="71" t="str">
        <f>Rangs!E52</f>
        <v/>
      </c>
      <c r="E53" s="71" t="str">
        <f>Rangs!F52</f>
        <v/>
      </c>
    </row>
    <row r="54" spans="1:12" x14ac:dyDescent="0.2">
      <c r="A54" s="71" t="str">
        <f>Rangs!B53</f>
        <v/>
      </c>
      <c r="B54" s="71" t="str">
        <f>Rangs!C53</f>
        <v/>
      </c>
      <c r="C54" s="71" t="str">
        <f>Rangs!D53</f>
        <v/>
      </c>
      <c r="D54" s="71" t="str">
        <f>Rangs!E53</f>
        <v/>
      </c>
      <c r="E54" s="71" t="str">
        <f>Rangs!F53</f>
        <v/>
      </c>
    </row>
    <row r="55" spans="1:12" x14ac:dyDescent="0.2">
      <c r="A55" s="71" t="str">
        <f>Rangs!B54</f>
        <v/>
      </c>
      <c r="B55" s="71" t="str">
        <f>Rangs!C54</f>
        <v/>
      </c>
      <c r="C55" s="71" t="str">
        <f>Rangs!D54</f>
        <v/>
      </c>
      <c r="D55" s="71" t="str">
        <f>Rangs!E54</f>
        <v/>
      </c>
      <c r="E55" s="71" t="str">
        <f>Rangs!F54</f>
        <v/>
      </c>
    </row>
  </sheetData>
  <sheetProtection sheet="1" objects="1" scenarios="1" formatCells="0"/>
  <mergeCells count="10">
    <mergeCell ref="D1:L1"/>
    <mergeCell ref="A4:E4"/>
    <mergeCell ref="F17:L17"/>
    <mergeCell ref="G19:L19"/>
    <mergeCell ref="F46:G46"/>
    <mergeCell ref="H46:I46"/>
    <mergeCell ref="F25:G25"/>
    <mergeCell ref="H25:I25"/>
    <mergeCell ref="F38:L38"/>
    <mergeCell ref="G40:L40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workbookViewId="0">
      <selection activeCell="H25" sqref="H25"/>
    </sheetView>
  </sheetViews>
  <sheetFormatPr baseColWidth="10" defaultColWidth="11.5703125" defaultRowHeight="12.75" x14ac:dyDescent="0.2"/>
  <cols>
    <col min="1" max="1" width="5.42578125" style="15" customWidth="1"/>
    <col min="2" max="2" width="6" style="15" customWidth="1"/>
    <col min="3" max="3" width="6.5703125" style="15" customWidth="1"/>
    <col min="4" max="4" width="6.140625" style="15" customWidth="1"/>
    <col min="5" max="5" width="6" style="15" customWidth="1"/>
    <col min="6" max="6" width="6.140625" style="15" customWidth="1"/>
    <col min="7" max="7" width="14.28515625" style="15" customWidth="1"/>
    <col min="8" max="8" width="9.85546875" style="15" customWidth="1"/>
    <col min="9" max="9" width="9.140625" style="15" customWidth="1"/>
    <col min="10" max="10" width="9.5703125" style="15" customWidth="1"/>
    <col min="11" max="11" width="9.42578125" style="15" customWidth="1"/>
    <col min="12" max="12" width="9.7109375" style="15" customWidth="1"/>
    <col min="13" max="13" width="9.28515625" style="15" customWidth="1"/>
    <col min="14" max="16384" width="11.5703125" style="15"/>
  </cols>
  <sheetData>
    <row r="1" spans="1:13" ht="43.5" customHeight="1" x14ac:dyDescent="0.2">
      <c r="B1" s="116"/>
      <c r="C1" s="116"/>
      <c r="D1" s="153" t="s">
        <v>165</v>
      </c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5" x14ac:dyDescent="0.25">
      <c r="J2" s="62" t="s">
        <v>72</v>
      </c>
      <c r="K2" s="15" t="s">
        <v>73</v>
      </c>
    </row>
    <row r="3" spans="1:13" ht="14.25" x14ac:dyDescent="0.2">
      <c r="G3" s="63" t="s">
        <v>74</v>
      </c>
      <c r="H3" s="64">
        <f>COUNT(A6:F55)</f>
        <v>18</v>
      </c>
      <c r="K3" s="15" t="s">
        <v>258</v>
      </c>
    </row>
    <row r="4" spans="1:13" x14ac:dyDescent="0.2">
      <c r="A4" s="154" t="s">
        <v>166</v>
      </c>
      <c r="B4" s="155"/>
      <c r="C4" s="155"/>
      <c r="D4" s="155"/>
      <c r="E4" s="155"/>
      <c r="F4" s="156"/>
      <c r="G4" s="119" t="s">
        <v>75</v>
      </c>
      <c r="H4" s="120">
        <f>COUNT(A6:A55)</f>
        <v>7</v>
      </c>
    </row>
    <row r="5" spans="1:13" ht="13.5" thickBot="1" x14ac:dyDescent="0.25">
      <c r="A5" s="66" t="s">
        <v>76</v>
      </c>
      <c r="B5" s="67" t="s">
        <v>77</v>
      </c>
      <c r="C5" s="68" t="s">
        <v>78</v>
      </c>
      <c r="D5" s="68" t="s">
        <v>99</v>
      </c>
      <c r="E5" s="68" t="s">
        <v>109</v>
      </c>
      <c r="F5" s="68" t="s">
        <v>117</v>
      </c>
      <c r="G5" s="65" t="s">
        <v>79</v>
      </c>
      <c r="H5" s="69">
        <f>AVERAGE(A6:A55)</f>
        <v>5.5714285714285712</v>
      </c>
    </row>
    <row r="6" spans="1:13" x14ac:dyDescent="0.2">
      <c r="A6" s="71">
        <f>Rangs!B5</f>
        <v>1</v>
      </c>
      <c r="B6" s="71">
        <f>Rangs!C5</f>
        <v>7</v>
      </c>
      <c r="C6" s="71">
        <f>Rangs!D5</f>
        <v>16</v>
      </c>
      <c r="D6" s="71" t="str">
        <f>Rangs!E5</f>
        <v/>
      </c>
      <c r="E6" s="71" t="str">
        <f>Rangs!F5</f>
        <v/>
      </c>
      <c r="F6" s="71" t="str">
        <f>Rangs!G5</f>
        <v/>
      </c>
      <c r="G6" s="119" t="s">
        <v>80</v>
      </c>
      <c r="H6" s="120">
        <f>COUNT(B6:B55)</f>
        <v>5</v>
      </c>
    </row>
    <row r="7" spans="1:13" x14ac:dyDescent="0.2">
      <c r="A7" s="71">
        <f>Rangs!B6</f>
        <v>5.5</v>
      </c>
      <c r="B7" s="71">
        <f>Rangs!C6</f>
        <v>13.5</v>
      </c>
      <c r="C7" s="71">
        <f>Rangs!D6</f>
        <v>13.5</v>
      </c>
      <c r="D7" s="71" t="str">
        <f>Rangs!E6</f>
        <v/>
      </c>
      <c r="E7" s="71" t="str">
        <f>Rangs!F6</f>
        <v/>
      </c>
      <c r="F7" s="71" t="str">
        <f>Rangs!G6</f>
        <v/>
      </c>
      <c r="G7" s="65" t="s">
        <v>81</v>
      </c>
      <c r="H7" s="69">
        <f>AVERAGE(B6:B55)</f>
        <v>8.6999999999999993</v>
      </c>
    </row>
    <row r="8" spans="1:13" x14ac:dyDescent="0.2">
      <c r="A8" s="71">
        <f>Rangs!B7</f>
        <v>4</v>
      </c>
      <c r="B8" s="71">
        <f>Rangs!C7</f>
        <v>2.5</v>
      </c>
      <c r="C8" s="71">
        <f>Rangs!D7</f>
        <v>9</v>
      </c>
      <c r="D8" s="71" t="str">
        <f>Rangs!E7</f>
        <v/>
      </c>
      <c r="E8" s="71" t="str">
        <f>Rangs!F7</f>
        <v/>
      </c>
      <c r="F8" s="71" t="str">
        <f>Rangs!G7</f>
        <v/>
      </c>
      <c r="G8" s="119" t="s">
        <v>82</v>
      </c>
      <c r="H8" s="120">
        <f>COUNT(C6:C55)</f>
        <v>6</v>
      </c>
    </row>
    <row r="9" spans="1:13" x14ac:dyDescent="0.2">
      <c r="A9" s="71">
        <f>Rangs!B8</f>
        <v>9</v>
      </c>
      <c r="B9" s="71">
        <f>Rangs!C8</f>
        <v>11.5</v>
      </c>
      <c r="C9" s="71">
        <f>Rangs!D8</f>
        <v>15</v>
      </c>
      <c r="D9" s="71" t="str">
        <f>Rangs!E8</f>
        <v/>
      </c>
      <c r="E9" s="71" t="str">
        <f>Rangs!F8</f>
        <v/>
      </c>
      <c r="F9" s="71" t="str">
        <f>Rangs!G8</f>
        <v/>
      </c>
      <c r="G9" s="65" t="s">
        <v>83</v>
      </c>
      <c r="H9" s="69">
        <f>AVERAGE(C6:C55)</f>
        <v>14.75</v>
      </c>
    </row>
    <row r="10" spans="1:13" x14ac:dyDescent="0.2">
      <c r="A10" s="71">
        <f>Rangs!B9</f>
        <v>11.5</v>
      </c>
      <c r="B10" s="71">
        <f>Rangs!C9</f>
        <v>9</v>
      </c>
      <c r="C10" s="71">
        <f>Rangs!D9</f>
        <v>17</v>
      </c>
      <c r="D10" s="71" t="str">
        <f>Rangs!E9</f>
        <v/>
      </c>
      <c r="E10" s="71" t="str">
        <f>Rangs!F9</f>
        <v/>
      </c>
      <c r="F10" s="71" t="str">
        <f>Rangs!G9</f>
        <v/>
      </c>
      <c r="G10" s="119" t="s">
        <v>100</v>
      </c>
      <c r="H10" s="120">
        <f>COUNT(D6:D55)</f>
        <v>0</v>
      </c>
    </row>
    <row r="11" spans="1:13" x14ac:dyDescent="0.2">
      <c r="A11" s="71">
        <f>Rangs!B10</f>
        <v>2.5</v>
      </c>
      <c r="B11" s="71" t="str">
        <f>Rangs!C10</f>
        <v/>
      </c>
      <c r="C11" s="71">
        <f>Rangs!D10</f>
        <v>18</v>
      </c>
      <c r="D11" s="71" t="str">
        <f>Rangs!E10</f>
        <v/>
      </c>
      <c r="E11" s="71" t="str">
        <f>Rangs!F10</f>
        <v/>
      </c>
      <c r="F11" s="71" t="str">
        <f>Rangs!G10</f>
        <v/>
      </c>
      <c r="G11" s="65" t="s">
        <v>101</v>
      </c>
      <c r="H11" s="69" t="e">
        <f>AVERAGE(D6:D55)</f>
        <v>#DIV/0!</v>
      </c>
    </row>
    <row r="12" spans="1:13" x14ac:dyDescent="0.2">
      <c r="A12" s="71">
        <f>Rangs!B11</f>
        <v>5.5</v>
      </c>
      <c r="B12" s="71" t="str">
        <f>Rangs!C11</f>
        <v/>
      </c>
      <c r="C12" s="71" t="str">
        <f>Rangs!D11</f>
        <v/>
      </c>
      <c r="D12" s="71" t="str">
        <f>Rangs!E11</f>
        <v/>
      </c>
      <c r="E12" s="71" t="str">
        <f>Rangs!F11</f>
        <v/>
      </c>
      <c r="F12" s="71" t="str">
        <f>Rangs!G11</f>
        <v/>
      </c>
      <c r="G12" s="119" t="s">
        <v>110</v>
      </c>
      <c r="H12" s="120">
        <f>COUNT(E6:E55)</f>
        <v>0</v>
      </c>
    </row>
    <row r="13" spans="1:13" x14ac:dyDescent="0.2">
      <c r="A13" s="71" t="str">
        <f>Rangs!B12</f>
        <v/>
      </c>
      <c r="B13" s="71" t="str">
        <f>Rangs!C12</f>
        <v/>
      </c>
      <c r="C13" s="71" t="str">
        <f>Rangs!D12</f>
        <v/>
      </c>
      <c r="D13" s="71" t="str">
        <f>Rangs!E12</f>
        <v/>
      </c>
      <c r="E13" s="71" t="str">
        <f>Rangs!F12</f>
        <v/>
      </c>
      <c r="F13" s="71" t="str">
        <f>Rangs!G12</f>
        <v/>
      </c>
      <c r="G13" s="65" t="s">
        <v>111</v>
      </c>
      <c r="H13" s="69" t="e">
        <f>AVERAGE(E6:E55)</f>
        <v>#DIV/0!</v>
      </c>
    </row>
    <row r="14" spans="1:13" ht="15" x14ac:dyDescent="0.25">
      <c r="A14" s="71" t="str">
        <f>Rangs!B13</f>
        <v/>
      </c>
      <c r="B14" s="71" t="str">
        <f>Rangs!C13</f>
        <v/>
      </c>
      <c r="C14" s="71" t="str">
        <f>Rangs!D13</f>
        <v/>
      </c>
      <c r="D14" s="71" t="str">
        <f>Rangs!E13</f>
        <v/>
      </c>
      <c r="E14" s="71" t="str">
        <f>Rangs!F13</f>
        <v/>
      </c>
      <c r="F14" s="71" t="str">
        <f>Rangs!G13</f>
        <v/>
      </c>
      <c r="G14" s="119" t="s">
        <v>118</v>
      </c>
      <c r="H14" s="120">
        <f>COUNT(F6:F55)</f>
        <v>0</v>
      </c>
      <c r="J14" s="70" t="str">
        <f>IF(COUNT(Données!B8:K8)=6," ","ATTENTION, vous n'êtes pas dans la bonne feuille")</f>
        <v>ATTENTION, vous n'êtes pas dans la bonne feuille</v>
      </c>
    </row>
    <row r="15" spans="1:13" x14ac:dyDescent="0.2">
      <c r="A15" s="71" t="str">
        <f>Rangs!B14</f>
        <v/>
      </c>
      <c r="B15" s="71" t="str">
        <f>Rangs!C14</f>
        <v/>
      </c>
      <c r="C15" s="71" t="str">
        <f>Rangs!D14</f>
        <v/>
      </c>
      <c r="D15" s="71" t="str">
        <f>Rangs!E14</f>
        <v/>
      </c>
      <c r="E15" s="71" t="str">
        <f>Rangs!F14</f>
        <v/>
      </c>
      <c r="F15" s="71" t="str">
        <f>Rangs!G14</f>
        <v/>
      </c>
      <c r="G15" s="65" t="s">
        <v>119</v>
      </c>
      <c r="H15" s="69" t="e">
        <f>AVERAGE(F6:F55)</f>
        <v>#DIV/0!</v>
      </c>
    </row>
    <row r="16" spans="1:13" x14ac:dyDescent="0.2">
      <c r="A16" s="71" t="str">
        <f>Rangs!B15</f>
        <v/>
      </c>
      <c r="B16" s="71" t="str">
        <f>Rangs!C15</f>
        <v/>
      </c>
      <c r="C16" s="71" t="str">
        <f>Rangs!D15</f>
        <v/>
      </c>
      <c r="D16" s="71" t="str">
        <f>Rangs!E15</f>
        <v/>
      </c>
      <c r="E16" s="71" t="str">
        <f>Rangs!F15</f>
        <v/>
      </c>
      <c r="F16" s="71" t="str">
        <f>Rangs!G15</f>
        <v/>
      </c>
    </row>
    <row r="17" spans="1:13" x14ac:dyDescent="0.2">
      <c r="A17" s="71" t="str">
        <f>Rangs!B16</f>
        <v/>
      </c>
      <c r="B17" s="71" t="str">
        <f>Rangs!C16</f>
        <v/>
      </c>
      <c r="C17" s="71" t="str">
        <f>Rangs!D16</f>
        <v/>
      </c>
      <c r="D17" s="71" t="str">
        <f>Rangs!E16</f>
        <v/>
      </c>
      <c r="E17" s="71" t="str">
        <f>Rangs!F16</f>
        <v/>
      </c>
      <c r="F17" s="71" t="str">
        <f>Rangs!G16</f>
        <v/>
      </c>
    </row>
    <row r="18" spans="1:13" ht="13.5" thickBot="1" x14ac:dyDescent="0.25">
      <c r="A18" s="71" t="str">
        <f>Rangs!B17</f>
        <v/>
      </c>
      <c r="B18" s="71" t="str">
        <f>Rangs!C17</f>
        <v/>
      </c>
      <c r="C18" s="71" t="str">
        <f>Rangs!D17</f>
        <v/>
      </c>
      <c r="D18" s="71" t="str">
        <f>Rangs!E17</f>
        <v/>
      </c>
      <c r="E18" s="71" t="str">
        <f>Rangs!F17</f>
        <v/>
      </c>
      <c r="F18" s="71" t="str">
        <f>Rangs!G17</f>
        <v/>
      </c>
      <c r="G18" s="68"/>
      <c r="H18" s="72"/>
      <c r="I18" s="72"/>
      <c r="J18" s="72"/>
      <c r="K18" s="72"/>
      <c r="L18" s="72"/>
      <c r="M18" s="72"/>
    </row>
    <row r="19" spans="1:13" ht="44.25" customHeight="1" x14ac:dyDescent="0.2">
      <c r="A19" s="71" t="str">
        <f>Rangs!B18</f>
        <v/>
      </c>
      <c r="B19" s="71" t="str">
        <f>Rangs!C18</f>
        <v/>
      </c>
      <c r="C19" s="71" t="str">
        <f>Rangs!D18</f>
        <v/>
      </c>
      <c r="D19" s="71" t="str">
        <f>Rangs!E18</f>
        <v/>
      </c>
      <c r="E19" s="71" t="str">
        <f>Rangs!F18</f>
        <v/>
      </c>
      <c r="F19" s="90" t="str">
        <f>Rangs!G18</f>
        <v/>
      </c>
      <c r="G19" s="157" t="s">
        <v>295</v>
      </c>
      <c r="H19" s="158"/>
      <c r="I19" s="158"/>
      <c r="J19" s="158"/>
      <c r="K19" s="158"/>
      <c r="L19" s="158"/>
      <c r="M19" s="159"/>
    </row>
    <row r="20" spans="1:13" x14ac:dyDescent="0.2">
      <c r="A20" s="71" t="str">
        <f>Rangs!B19</f>
        <v/>
      </c>
      <c r="B20" s="71" t="str">
        <f>Rangs!C19</f>
        <v/>
      </c>
      <c r="C20" s="71" t="str">
        <f>Rangs!D19</f>
        <v/>
      </c>
      <c r="D20" s="71" t="str">
        <f>Rangs!E19</f>
        <v/>
      </c>
      <c r="E20" s="71" t="str">
        <f>Rangs!F19</f>
        <v/>
      </c>
      <c r="F20" s="90" t="str">
        <f>Rangs!G19</f>
        <v/>
      </c>
      <c r="G20" s="91"/>
      <c r="H20" s="92"/>
      <c r="I20" s="92"/>
      <c r="J20" s="92"/>
      <c r="K20" s="92"/>
      <c r="L20" s="92"/>
      <c r="M20" s="93"/>
    </row>
    <row r="21" spans="1:13" x14ac:dyDescent="0.2">
      <c r="A21" s="71" t="str">
        <f>Rangs!B20</f>
        <v/>
      </c>
      <c r="B21" s="71" t="str">
        <f>Rangs!C20</f>
        <v/>
      </c>
      <c r="C21" s="71" t="str">
        <f>Rangs!D20</f>
        <v/>
      </c>
      <c r="D21" s="71" t="str">
        <f>Rangs!E20</f>
        <v/>
      </c>
      <c r="E21" s="71" t="str">
        <f>Rangs!F20</f>
        <v/>
      </c>
      <c r="F21" s="90" t="str">
        <f>Rangs!G20</f>
        <v/>
      </c>
      <c r="G21" s="91"/>
      <c r="H21" s="160" t="s">
        <v>65</v>
      </c>
      <c r="I21" s="160"/>
      <c r="J21" s="160"/>
      <c r="K21" s="160"/>
      <c r="L21" s="160"/>
      <c r="M21" s="161"/>
    </row>
    <row r="22" spans="1:13" x14ac:dyDescent="0.2">
      <c r="A22" s="71" t="str">
        <f>Rangs!B21</f>
        <v/>
      </c>
      <c r="B22" s="71" t="str">
        <f>Rangs!C21</f>
        <v/>
      </c>
      <c r="C22" s="71" t="str">
        <f>Rangs!D21</f>
        <v/>
      </c>
      <c r="D22" s="71" t="str">
        <f>Rangs!E21</f>
        <v/>
      </c>
      <c r="E22" s="71" t="str">
        <f>Rangs!F21</f>
        <v/>
      </c>
      <c r="F22" s="90" t="str">
        <f>Rangs!G21</f>
        <v/>
      </c>
      <c r="G22" s="94" t="s">
        <v>66</v>
      </c>
      <c r="H22" s="73">
        <v>0.3</v>
      </c>
      <c r="I22" s="73">
        <v>0.25</v>
      </c>
      <c r="J22" s="73">
        <v>0.2</v>
      </c>
      <c r="K22" s="73">
        <v>0.15</v>
      </c>
      <c r="L22" s="73">
        <v>0.1</v>
      </c>
      <c r="M22" s="95">
        <v>0.05</v>
      </c>
    </row>
    <row r="23" spans="1:13" x14ac:dyDescent="0.2">
      <c r="A23" s="71" t="str">
        <f>Rangs!B22</f>
        <v/>
      </c>
      <c r="B23" s="71" t="str">
        <f>Rangs!C22</f>
        <v/>
      </c>
      <c r="C23" s="71" t="str">
        <f>Rangs!D22</f>
        <v/>
      </c>
      <c r="D23" s="71" t="str">
        <f>Rangs!E22</f>
        <v/>
      </c>
      <c r="E23" s="71" t="str">
        <f>Rangs!F22</f>
        <v/>
      </c>
      <c r="F23" s="90" t="str">
        <f>Rangs!G22</f>
        <v/>
      </c>
      <c r="G23" s="94" t="s">
        <v>68</v>
      </c>
      <c r="H23" s="73">
        <v>0.15</v>
      </c>
      <c r="I23" s="73">
        <v>0.125</v>
      </c>
      <c r="J23" s="73">
        <v>0.1</v>
      </c>
      <c r="K23" s="73">
        <v>7.4999999999999997E-2</v>
      </c>
      <c r="L23" s="73">
        <v>0.05</v>
      </c>
      <c r="M23" s="95">
        <v>2.5000000000000001E-2</v>
      </c>
    </row>
    <row r="24" spans="1:13" ht="15" thickBot="1" x14ac:dyDescent="0.25">
      <c r="A24" s="71" t="str">
        <f>Rangs!B23</f>
        <v/>
      </c>
      <c r="B24" s="71" t="str">
        <f>Rangs!C23</f>
        <v/>
      </c>
      <c r="C24" s="71" t="str">
        <f>Rangs!D23</f>
        <v/>
      </c>
      <c r="D24" s="71" t="str">
        <f>Rangs!E23</f>
        <v/>
      </c>
      <c r="E24" s="71" t="str">
        <f>Rangs!F23</f>
        <v/>
      </c>
      <c r="F24" s="90" t="str">
        <f>Rangs!G23</f>
        <v/>
      </c>
      <c r="G24" s="112" t="s">
        <v>95</v>
      </c>
      <c r="H24" s="74">
        <v>3</v>
      </c>
      <c r="I24" s="75">
        <v>4</v>
      </c>
      <c r="J24" s="75">
        <v>5</v>
      </c>
      <c r="K24" s="75">
        <v>6</v>
      </c>
      <c r="L24" s="75">
        <v>7</v>
      </c>
      <c r="M24" s="97">
        <v>8</v>
      </c>
    </row>
    <row r="25" spans="1:13" ht="15" thickBot="1" x14ac:dyDescent="0.25">
      <c r="A25" s="71" t="str">
        <f>Rangs!B24</f>
        <v/>
      </c>
      <c r="B25" s="71" t="str">
        <f>Rangs!C24</f>
        <v/>
      </c>
      <c r="C25" s="71" t="str">
        <f>Rangs!D24</f>
        <v/>
      </c>
      <c r="D25" s="71" t="str">
        <f>Rangs!E24</f>
        <v/>
      </c>
      <c r="E25" s="71" t="str">
        <f>Rangs!F24</f>
        <v/>
      </c>
      <c r="F25" s="90" t="str">
        <f>Rangs!G24</f>
        <v/>
      </c>
      <c r="G25" s="98" t="s">
        <v>85</v>
      </c>
      <c r="H25" s="88">
        <v>8</v>
      </c>
      <c r="I25" s="92"/>
      <c r="J25" s="92"/>
      <c r="K25" s="92"/>
      <c r="L25" s="92"/>
      <c r="M25" s="93"/>
    </row>
    <row r="26" spans="1:13" x14ac:dyDescent="0.2">
      <c r="A26" s="71" t="str">
        <f>Rangs!B25</f>
        <v/>
      </c>
      <c r="B26" s="71" t="str">
        <f>Rangs!C25</f>
        <v/>
      </c>
      <c r="C26" s="71" t="str">
        <f>Rangs!D25</f>
        <v/>
      </c>
      <c r="D26" s="71" t="str">
        <f>Rangs!E25</f>
        <v/>
      </c>
      <c r="E26" s="71" t="str">
        <f>Rangs!F25</f>
        <v/>
      </c>
      <c r="F26" s="90" t="str">
        <f>Rangs!G25</f>
        <v/>
      </c>
      <c r="G26" s="91"/>
      <c r="H26" s="92"/>
      <c r="I26" s="113" t="s">
        <v>86</v>
      </c>
      <c r="J26" s="114">
        <f>VLOOKUP(15,__TZ2,H25,FALSE)</f>
        <v>2.9350000000000001</v>
      </c>
      <c r="K26" s="122"/>
      <c r="L26" s="122"/>
      <c r="M26" s="123"/>
    </row>
    <row r="27" spans="1:13" ht="15" x14ac:dyDescent="0.25">
      <c r="A27" s="71" t="str">
        <f>Rangs!B26</f>
        <v/>
      </c>
      <c r="B27" s="71" t="str">
        <f>Rangs!C26</f>
        <v/>
      </c>
      <c r="C27" s="71" t="str">
        <f>Rangs!D26</f>
        <v/>
      </c>
      <c r="D27" s="71" t="str">
        <f>Rangs!E26</f>
        <v/>
      </c>
      <c r="E27" s="71" t="str">
        <f>Rangs!F26</f>
        <v/>
      </c>
      <c r="F27" s="90" t="str">
        <f>Rangs!G26</f>
        <v/>
      </c>
      <c r="G27" s="162" t="s">
        <v>87</v>
      </c>
      <c r="H27" s="163"/>
      <c r="I27" s="164" t="s">
        <v>88</v>
      </c>
      <c r="J27" s="163"/>
      <c r="K27" s="78"/>
      <c r="L27" s="78"/>
      <c r="M27" s="104"/>
    </row>
    <row r="28" spans="1:13" ht="15" x14ac:dyDescent="0.25">
      <c r="A28" s="71" t="str">
        <f>Rangs!B27</f>
        <v/>
      </c>
      <c r="B28" s="71" t="str">
        <f>Rangs!C27</f>
        <v/>
      </c>
      <c r="C28" s="71" t="str">
        <f>Rangs!D27</f>
        <v/>
      </c>
      <c r="D28" s="71" t="str">
        <f>Rangs!E27</f>
        <v/>
      </c>
      <c r="E28" s="71" t="str">
        <f>Rangs!F27</f>
        <v/>
      </c>
      <c r="F28" s="90" t="str">
        <f>Rangs!G27</f>
        <v/>
      </c>
      <c r="G28" s="103" t="s">
        <v>89</v>
      </c>
      <c r="H28" s="79">
        <f>ABS(H5-H7)</f>
        <v>3.1285714285714281</v>
      </c>
      <c r="I28" s="53" t="s">
        <v>90</v>
      </c>
      <c r="J28" s="79">
        <f>J$26*SQRT(((H$3*(H$3+1))/12)*((1/H4)+(1/H6)))</f>
        <v>9.174599952352926</v>
      </c>
      <c r="K28" s="121"/>
      <c r="L28" s="78"/>
      <c r="M28" s="104"/>
    </row>
    <row r="29" spans="1:13" ht="15" x14ac:dyDescent="0.25">
      <c r="A29" s="71" t="str">
        <f>Rangs!B28</f>
        <v/>
      </c>
      <c r="B29" s="71" t="str">
        <f>Rangs!C28</f>
        <v/>
      </c>
      <c r="C29" s="71" t="str">
        <f>Rangs!D28</f>
        <v/>
      </c>
      <c r="D29" s="71" t="str">
        <f>Rangs!E28</f>
        <v/>
      </c>
      <c r="E29" s="71" t="str">
        <f>Rangs!F28</f>
        <v/>
      </c>
      <c r="F29" s="90" t="str">
        <f>Rangs!G28</f>
        <v/>
      </c>
      <c r="G29" s="103" t="s">
        <v>92</v>
      </c>
      <c r="H29" s="79">
        <f>ABS(H5-H9)</f>
        <v>9.1785714285714288</v>
      </c>
      <c r="I29" s="53" t="s">
        <v>90</v>
      </c>
      <c r="J29" s="79">
        <f>J$26*SQRT(((H$3*(H$3+1))/12)*((1/H4)+(1/H8)))</f>
        <v>8.7172111673237715</v>
      </c>
      <c r="K29" s="121"/>
      <c r="L29" s="78"/>
      <c r="M29" s="104"/>
    </row>
    <row r="30" spans="1:13" ht="15" x14ac:dyDescent="0.25">
      <c r="A30" s="71" t="str">
        <f>Rangs!B29</f>
        <v/>
      </c>
      <c r="B30" s="71" t="str">
        <f>Rangs!C29</f>
        <v/>
      </c>
      <c r="C30" s="71" t="str">
        <f>Rangs!D29</f>
        <v/>
      </c>
      <c r="D30" s="71" t="str">
        <f>Rangs!E29</f>
        <v/>
      </c>
      <c r="E30" s="71" t="str">
        <f>Rangs!F29</f>
        <v/>
      </c>
      <c r="F30" s="90" t="str">
        <f>Rangs!G29</f>
        <v/>
      </c>
      <c r="G30" s="103" t="s">
        <v>102</v>
      </c>
      <c r="H30" s="79" t="e">
        <f>ABS(H5-H11)</f>
        <v>#DIV/0!</v>
      </c>
      <c r="I30" s="53" t="s">
        <v>90</v>
      </c>
      <c r="J30" s="79" t="e">
        <f>J$26*SQRT(((H$3*(H$3+1))/12)*((1/H4)+(1/H10)))</f>
        <v>#DIV/0!</v>
      </c>
      <c r="K30" s="121"/>
      <c r="L30" s="78"/>
      <c r="M30" s="104"/>
    </row>
    <row r="31" spans="1:13" ht="15" x14ac:dyDescent="0.25">
      <c r="A31" s="71" t="str">
        <f>Rangs!B30</f>
        <v/>
      </c>
      <c r="B31" s="71" t="str">
        <f>Rangs!C30</f>
        <v/>
      </c>
      <c r="C31" s="71" t="str">
        <f>Rangs!D30</f>
        <v/>
      </c>
      <c r="D31" s="71" t="str">
        <f>Rangs!E30</f>
        <v/>
      </c>
      <c r="E31" s="71" t="str">
        <f>Rangs!F30</f>
        <v/>
      </c>
      <c r="F31" s="90" t="str">
        <f>Rangs!G30</f>
        <v/>
      </c>
      <c r="G31" s="103" t="s">
        <v>112</v>
      </c>
      <c r="H31" s="79" t="e">
        <f>ABS(H5-H13)</f>
        <v>#DIV/0!</v>
      </c>
      <c r="I31" s="53" t="s">
        <v>90</v>
      </c>
      <c r="J31" s="79" t="e">
        <f>J$26*SQRT(((H$3*(H$3+1))/12)*((1/H4)+(1/H12)))</f>
        <v>#DIV/0!</v>
      </c>
      <c r="K31" s="81" t="s">
        <v>91</v>
      </c>
      <c r="L31" s="78"/>
      <c r="M31" s="104"/>
    </row>
    <row r="32" spans="1:13" ht="15" x14ac:dyDescent="0.25">
      <c r="A32" s="71" t="str">
        <f>Rangs!B31</f>
        <v/>
      </c>
      <c r="B32" s="71" t="str">
        <f>Rangs!C31</f>
        <v/>
      </c>
      <c r="C32" s="71" t="str">
        <f>Rangs!D31</f>
        <v/>
      </c>
      <c r="D32" s="71" t="str">
        <f>Rangs!E31</f>
        <v/>
      </c>
      <c r="E32" s="71" t="str">
        <f>Rangs!F31</f>
        <v/>
      </c>
      <c r="F32" s="90" t="str">
        <f>Rangs!G31</f>
        <v/>
      </c>
      <c r="G32" s="103" t="s">
        <v>120</v>
      </c>
      <c r="H32" s="79" t="e">
        <f>ABS(H5-H15)</f>
        <v>#DIV/0!</v>
      </c>
      <c r="I32" s="53" t="s">
        <v>90</v>
      </c>
      <c r="J32" s="79" t="e">
        <f>J$26*SQRT(((H$3*(H$3+1))/12)*((1/H4)+(1/H14)))</f>
        <v>#DIV/0!</v>
      </c>
      <c r="K32" s="81" t="s">
        <v>202</v>
      </c>
      <c r="L32" s="78"/>
      <c r="M32" s="104"/>
    </row>
    <row r="33" spans="1:13" ht="15" x14ac:dyDescent="0.25">
      <c r="A33" s="71" t="str">
        <f>Rangs!B32</f>
        <v/>
      </c>
      <c r="B33" s="71" t="str">
        <f>Rangs!C32</f>
        <v/>
      </c>
      <c r="C33" s="71" t="str">
        <f>Rangs!D32</f>
        <v/>
      </c>
      <c r="D33" s="71" t="str">
        <f>Rangs!E32</f>
        <v/>
      </c>
      <c r="E33" s="71" t="str">
        <f>Rangs!F32</f>
        <v/>
      </c>
      <c r="F33" s="90" t="str">
        <f>Rangs!G32</f>
        <v/>
      </c>
      <c r="G33" s="103" t="s">
        <v>93</v>
      </c>
      <c r="H33" s="79">
        <f>ABS(H7-H9)</f>
        <v>6.0500000000000007</v>
      </c>
      <c r="I33" s="53" t="s">
        <v>90</v>
      </c>
      <c r="J33" s="79">
        <f>J$26*SQRT(((H$3*(H$3+1))/12)*((1/H6)+(1/H8)))</f>
        <v>9.4878159367685875</v>
      </c>
      <c r="K33" s="81" t="s">
        <v>103</v>
      </c>
      <c r="L33" s="78"/>
      <c r="M33" s="104"/>
    </row>
    <row r="34" spans="1:13" ht="15" x14ac:dyDescent="0.25">
      <c r="A34" s="71" t="str">
        <f>Rangs!B33</f>
        <v/>
      </c>
      <c r="B34" s="71" t="str">
        <f>Rangs!C33</f>
        <v/>
      </c>
      <c r="C34" s="71" t="str">
        <f>Rangs!D33</f>
        <v/>
      </c>
      <c r="D34" s="71" t="str">
        <f>Rangs!E33</f>
        <v/>
      </c>
      <c r="E34" s="71" t="str">
        <f>Rangs!F33</f>
        <v/>
      </c>
      <c r="F34" s="90" t="str">
        <f>Rangs!G33</f>
        <v/>
      </c>
      <c r="G34" s="103" t="s">
        <v>104</v>
      </c>
      <c r="H34" s="79" t="e">
        <f>ABS(H7-H11)</f>
        <v>#DIV/0!</v>
      </c>
      <c r="I34" s="53" t="s">
        <v>90</v>
      </c>
      <c r="J34" s="79" t="e">
        <f>J$26*SQRT(((H$3*(H$3+1))/12)*((1/H6)+(1/H10)))</f>
        <v>#DIV/0!</v>
      </c>
      <c r="K34" s="81"/>
      <c r="L34" s="78"/>
      <c r="M34" s="104"/>
    </row>
    <row r="35" spans="1:13" ht="15" x14ac:dyDescent="0.25">
      <c r="A35" s="71" t="str">
        <f>Rangs!B34</f>
        <v/>
      </c>
      <c r="B35" s="71" t="str">
        <f>Rangs!C34</f>
        <v/>
      </c>
      <c r="C35" s="71" t="str">
        <f>Rangs!D34</f>
        <v/>
      </c>
      <c r="D35" s="71" t="str">
        <f>Rangs!E34</f>
        <v/>
      </c>
      <c r="E35" s="71" t="str">
        <f>Rangs!F34</f>
        <v/>
      </c>
      <c r="F35" s="90" t="str">
        <f>Rangs!G34</f>
        <v/>
      </c>
      <c r="G35" s="103" t="s">
        <v>113</v>
      </c>
      <c r="H35" s="79" t="e">
        <f>ABS(H7-H13)</f>
        <v>#DIV/0!</v>
      </c>
      <c r="I35" s="53" t="s">
        <v>90</v>
      </c>
      <c r="J35" s="79" t="e">
        <f>J$26*SQRT(((H$3*(H$3+1))/12)*((1/H6)+(1/H12)))</f>
        <v>#DIV/0!</v>
      </c>
      <c r="K35" s="81"/>
      <c r="L35" s="78"/>
      <c r="M35" s="104"/>
    </row>
    <row r="36" spans="1:13" ht="15" x14ac:dyDescent="0.25">
      <c r="A36" s="71" t="str">
        <f>Rangs!B35</f>
        <v/>
      </c>
      <c r="B36" s="71" t="str">
        <f>Rangs!C35</f>
        <v/>
      </c>
      <c r="C36" s="71" t="str">
        <f>Rangs!D35</f>
        <v/>
      </c>
      <c r="D36" s="71" t="str">
        <f>Rangs!E35</f>
        <v/>
      </c>
      <c r="E36" s="71" t="str">
        <f>Rangs!F35</f>
        <v/>
      </c>
      <c r="F36" s="90" t="str">
        <f>Rangs!G35</f>
        <v/>
      </c>
      <c r="G36" s="103" t="s">
        <v>121</v>
      </c>
      <c r="H36" s="79" t="e">
        <f>ABS(H7-H15)</f>
        <v>#DIV/0!</v>
      </c>
      <c r="I36" s="53" t="s">
        <v>90</v>
      </c>
      <c r="J36" s="79" t="e">
        <f>J$26*SQRT(((H$3*(H$3+1))/12)*((1/H6)+(1/H14)))</f>
        <v>#DIV/0!</v>
      </c>
      <c r="K36" s="81"/>
      <c r="L36" s="78"/>
      <c r="M36" s="104"/>
    </row>
    <row r="37" spans="1:13" ht="15" x14ac:dyDescent="0.25">
      <c r="A37" s="71" t="str">
        <f>Rangs!B36</f>
        <v/>
      </c>
      <c r="B37" s="71" t="str">
        <f>Rangs!C36</f>
        <v/>
      </c>
      <c r="C37" s="71" t="str">
        <f>Rangs!D36</f>
        <v/>
      </c>
      <c r="D37" s="71" t="str">
        <f>Rangs!E36</f>
        <v/>
      </c>
      <c r="E37" s="71" t="str">
        <f>Rangs!F36</f>
        <v/>
      </c>
      <c r="F37" s="90" t="str">
        <f>Rangs!G36</f>
        <v/>
      </c>
      <c r="G37" s="103" t="s">
        <v>105</v>
      </c>
      <c r="H37" s="79" t="e">
        <f>ABS(H9-H11)</f>
        <v>#DIV/0!</v>
      </c>
      <c r="I37" s="53" t="s">
        <v>90</v>
      </c>
      <c r="J37" s="79" t="e">
        <f>J$26*SQRT(((H$3*(H$3+1))/12)*((1/H8)+(1/H10)))</f>
        <v>#DIV/0!</v>
      </c>
      <c r="K37" s="81"/>
      <c r="L37" s="78"/>
      <c r="M37" s="104"/>
    </row>
    <row r="38" spans="1:13" ht="15" x14ac:dyDescent="0.25">
      <c r="A38" s="71" t="str">
        <f>Rangs!B37</f>
        <v/>
      </c>
      <c r="B38" s="71" t="str">
        <f>Rangs!C37</f>
        <v/>
      </c>
      <c r="C38" s="71" t="str">
        <f>Rangs!D37</f>
        <v/>
      </c>
      <c r="D38" s="71" t="str">
        <f>Rangs!E37</f>
        <v/>
      </c>
      <c r="E38" s="71" t="str">
        <f>Rangs!F37</f>
        <v/>
      </c>
      <c r="F38" s="90" t="str">
        <f>Rangs!G37</f>
        <v/>
      </c>
      <c r="G38" s="103" t="s">
        <v>114</v>
      </c>
      <c r="H38" s="79" t="e">
        <f>ABS(H9-H13)</f>
        <v>#DIV/0!</v>
      </c>
      <c r="I38" s="53" t="s">
        <v>90</v>
      </c>
      <c r="J38" s="79" t="e">
        <f>J$26*SQRT(((H$3*(H$3+1))/12)*((1/H8)+(1/H12)))</f>
        <v>#DIV/0!</v>
      </c>
      <c r="K38" s="81"/>
      <c r="L38" s="78"/>
      <c r="M38" s="104"/>
    </row>
    <row r="39" spans="1:13" ht="15" x14ac:dyDescent="0.25">
      <c r="A39" s="71" t="str">
        <f>Rangs!B38</f>
        <v/>
      </c>
      <c r="B39" s="71" t="str">
        <f>Rangs!C38</f>
        <v/>
      </c>
      <c r="C39" s="71" t="str">
        <f>Rangs!D38</f>
        <v/>
      </c>
      <c r="D39" s="71" t="str">
        <f>Rangs!E38</f>
        <v/>
      </c>
      <c r="E39" s="71" t="str">
        <f>Rangs!F38</f>
        <v/>
      </c>
      <c r="F39" s="90" t="str">
        <f>Rangs!G38</f>
        <v/>
      </c>
      <c r="G39" s="103" t="s">
        <v>122</v>
      </c>
      <c r="H39" s="79" t="e">
        <f>ABS(H9-H15)</f>
        <v>#DIV/0!</v>
      </c>
      <c r="I39" s="53" t="s">
        <v>90</v>
      </c>
      <c r="J39" s="79" t="e">
        <f>J$26*SQRT(((H$3*(H$3+1))/12)*((1/H8)+(1/H14)))</f>
        <v>#DIV/0!</v>
      </c>
      <c r="K39" s="81"/>
      <c r="L39" s="78"/>
      <c r="M39" s="104"/>
    </row>
    <row r="40" spans="1:13" ht="15" x14ac:dyDescent="0.25">
      <c r="A40" s="71" t="str">
        <f>Rangs!B39</f>
        <v/>
      </c>
      <c r="B40" s="71" t="str">
        <f>Rangs!C39</f>
        <v/>
      </c>
      <c r="C40" s="71" t="str">
        <f>Rangs!D39</f>
        <v/>
      </c>
      <c r="D40" s="71" t="str">
        <f>Rangs!E39</f>
        <v/>
      </c>
      <c r="E40" s="71" t="str">
        <f>Rangs!F39</f>
        <v/>
      </c>
      <c r="F40" s="90" t="str">
        <f>Rangs!G39</f>
        <v/>
      </c>
      <c r="G40" s="103" t="s">
        <v>115</v>
      </c>
      <c r="H40" s="79" t="e">
        <f>ABS(H11-H13)</f>
        <v>#DIV/0!</v>
      </c>
      <c r="I40" s="53" t="s">
        <v>90</v>
      </c>
      <c r="J40" s="79" t="e">
        <f>J$26*SQRT(((H$3*(H$3+1))/12)*((1/H10)+(1/H12)))</f>
        <v>#DIV/0!</v>
      </c>
      <c r="K40" s="81"/>
      <c r="L40" s="78"/>
      <c r="M40" s="104"/>
    </row>
    <row r="41" spans="1:13" ht="15" x14ac:dyDescent="0.25">
      <c r="A41" s="71" t="str">
        <f>Rangs!B40</f>
        <v/>
      </c>
      <c r="B41" s="71" t="str">
        <f>Rangs!C40</f>
        <v/>
      </c>
      <c r="C41" s="71" t="str">
        <f>Rangs!D40</f>
        <v/>
      </c>
      <c r="D41" s="71" t="str">
        <f>Rangs!E40</f>
        <v/>
      </c>
      <c r="E41" s="71" t="str">
        <f>Rangs!F40</f>
        <v/>
      </c>
      <c r="F41" s="90" t="str">
        <f>Rangs!G40</f>
        <v/>
      </c>
      <c r="G41" s="103" t="s">
        <v>123</v>
      </c>
      <c r="H41" s="79" t="e">
        <f>ABS(H11-H15)</f>
        <v>#DIV/0!</v>
      </c>
      <c r="I41" s="53" t="s">
        <v>90</v>
      </c>
      <c r="J41" s="79" t="e">
        <f>J$26*SQRT(((H$3*(H$3+1))/12)*((1/H10)+(1/H14)))</f>
        <v>#DIV/0!</v>
      </c>
      <c r="K41" s="81"/>
      <c r="L41" s="78"/>
      <c r="M41" s="104"/>
    </row>
    <row r="42" spans="1:13" ht="15.75" thickBot="1" x14ac:dyDescent="0.3">
      <c r="A42" s="71" t="str">
        <f>Rangs!B41</f>
        <v/>
      </c>
      <c r="B42" s="71" t="str">
        <f>Rangs!C41</f>
        <v/>
      </c>
      <c r="C42" s="71" t="str">
        <f>Rangs!D41</f>
        <v/>
      </c>
      <c r="D42" s="71" t="str">
        <f>Rangs!E41</f>
        <v/>
      </c>
      <c r="E42" s="71" t="str">
        <f>Rangs!F41</f>
        <v/>
      </c>
      <c r="F42" s="90" t="str">
        <f>Rangs!G41</f>
        <v/>
      </c>
      <c r="G42" s="105" t="s">
        <v>124</v>
      </c>
      <c r="H42" s="106" t="e">
        <f>ABS(H13-H15)</f>
        <v>#DIV/0!</v>
      </c>
      <c r="I42" s="107" t="s">
        <v>90</v>
      </c>
      <c r="J42" s="106" t="e">
        <f>J$26*SQRT(((H$3*(H$3+1))/12)*((1/H12)+(1/H14)))</f>
        <v>#DIV/0!</v>
      </c>
      <c r="K42" s="109"/>
      <c r="L42" s="110"/>
      <c r="M42" s="111"/>
    </row>
    <row r="43" spans="1:13" x14ac:dyDescent="0.2">
      <c r="A43" s="71" t="str">
        <f>Rangs!B42</f>
        <v/>
      </c>
      <c r="B43" s="71" t="str">
        <f>Rangs!C42</f>
        <v/>
      </c>
      <c r="C43" s="71" t="str">
        <f>Rangs!D42</f>
        <v/>
      </c>
      <c r="D43" s="71" t="str">
        <f>Rangs!E42</f>
        <v/>
      </c>
      <c r="E43" s="71" t="str">
        <f>Rangs!F42</f>
        <v/>
      </c>
      <c r="F43" s="71" t="str">
        <f>Rangs!G42</f>
        <v/>
      </c>
      <c r="G43" s="117"/>
      <c r="H43" s="92"/>
      <c r="I43" s="92"/>
      <c r="J43" s="92"/>
      <c r="K43" s="92"/>
      <c r="L43" s="92"/>
      <c r="M43" s="92"/>
    </row>
    <row r="44" spans="1:13" ht="17.25" customHeight="1" thickBot="1" x14ac:dyDescent="0.25">
      <c r="A44" s="71" t="str">
        <f>Rangs!B43</f>
        <v/>
      </c>
      <c r="B44" s="71" t="str">
        <f>Rangs!C43</f>
        <v/>
      </c>
      <c r="C44" s="71" t="str">
        <f>Rangs!D43</f>
        <v/>
      </c>
      <c r="D44" s="71" t="str">
        <f>Rangs!E43</f>
        <v/>
      </c>
      <c r="E44" s="71" t="str">
        <f>Rangs!F43</f>
        <v/>
      </c>
      <c r="F44" s="71" t="str">
        <f>Rangs!G43</f>
        <v/>
      </c>
      <c r="G44" s="68"/>
      <c r="H44" s="72"/>
      <c r="I44" s="72"/>
      <c r="J44" s="72"/>
      <c r="K44" s="72"/>
      <c r="L44" s="72"/>
      <c r="M44" s="72"/>
    </row>
    <row r="45" spans="1:13" ht="46.5" customHeight="1" x14ac:dyDescent="0.2">
      <c r="A45" s="71" t="str">
        <f>Rangs!B44</f>
        <v/>
      </c>
      <c r="B45" s="71" t="str">
        <f>Rangs!C44</f>
        <v/>
      </c>
      <c r="C45" s="71" t="str">
        <f>Rangs!D44</f>
        <v/>
      </c>
      <c r="D45" s="71" t="str">
        <f>Rangs!E44</f>
        <v/>
      </c>
      <c r="E45" s="71" t="str">
        <f>Rangs!F44</f>
        <v/>
      </c>
      <c r="F45" s="90" t="str">
        <f>Rangs!G44</f>
        <v/>
      </c>
      <c r="G45" s="168" t="s">
        <v>294</v>
      </c>
      <c r="H45" s="169"/>
      <c r="I45" s="169"/>
      <c r="J45" s="169"/>
      <c r="K45" s="169"/>
      <c r="L45" s="169"/>
      <c r="M45" s="170"/>
    </row>
    <row r="46" spans="1:13" x14ac:dyDescent="0.2">
      <c r="A46" s="71" t="str">
        <f>Rangs!B45</f>
        <v/>
      </c>
      <c r="B46" s="71" t="str">
        <f>Rangs!C45</f>
        <v/>
      </c>
      <c r="C46" s="71" t="str">
        <f>Rangs!D45</f>
        <v/>
      </c>
      <c r="D46" s="71" t="str">
        <f>Rangs!E45</f>
        <v/>
      </c>
      <c r="E46" s="71" t="str">
        <f>Rangs!F45</f>
        <v/>
      </c>
      <c r="F46" s="90" t="str">
        <f>Rangs!G45</f>
        <v/>
      </c>
      <c r="G46" s="91"/>
      <c r="H46" s="92"/>
      <c r="I46" s="92"/>
      <c r="J46" s="92"/>
      <c r="K46" s="92"/>
      <c r="L46" s="92"/>
      <c r="M46" s="93"/>
    </row>
    <row r="47" spans="1:13" x14ac:dyDescent="0.2">
      <c r="A47" s="71" t="str">
        <f>Rangs!B46</f>
        <v/>
      </c>
      <c r="B47" s="71" t="str">
        <f>Rangs!C46</f>
        <v/>
      </c>
      <c r="C47" s="71" t="str">
        <f>Rangs!D46</f>
        <v/>
      </c>
      <c r="D47" s="71" t="str">
        <f>Rangs!E46</f>
        <v/>
      </c>
      <c r="E47" s="71" t="str">
        <f>Rangs!F46</f>
        <v/>
      </c>
      <c r="F47" s="90" t="str">
        <f>Rangs!G46</f>
        <v/>
      </c>
      <c r="G47" s="91"/>
      <c r="H47" s="160" t="s">
        <v>65</v>
      </c>
      <c r="I47" s="160"/>
      <c r="J47" s="160"/>
      <c r="K47" s="160"/>
      <c r="L47" s="160"/>
      <c r="M47" s="161"/>
    </row>
    <row r="48" spans="1:13" x14ac:dyDescent="0.2">
      <c r="A48" s="71" t="str">
        <f>Rangs!B47</f>
        <v/>
      </c>
      <c r="B48" s="71" t="str">
        <f>Rangs!C47</f>
        <v/>
      </c>
      <c r="C48" s="71" t="str">
        <f>Rangs!D47</f>
        <v/>
      </c>
      <c r="D48" s="71" t="str">
        <f>Rangs!E47</f>
        <v/>
      </c>
      <c r="E48" s="71" t="str">
        <f>Rangs!F47</f>
        <v/>
      </c>
      <c r="F48" s="90" t="str">
        <f>Rangs!G47</f>
        <v/>
      </c>
      <c r="G48" s="94" t="s">
        <v>66</v>
      </c>
      <c r="H48" s="73">
        <v>0.3</v>
      </c>
      <c r="I48" s="73">
        <v>0.25</v>
      </c>
      <c r="J48" s="73">
        <v>0.2</v>
      </c>
      <c r="K48" s="73">
        <v>0.15</v>
      </c>
      <c r="L48" s="73">
        <v>0.1</v>
      </c>
      <c r="M48" s="95">
        <v>0.05</v>
      </c>
    </row>
    <row r="49" spans="1:13" x14ac:dyDescent="0.2">
      <c r="A49" s="71" t="str">
        <f>Rangs!B48</f>
        <v/>
      </c>
      <c r="B49" s="71" t="str">
        <f>Rangs!C48</f>
        <v/>
      </c>
      <c r="C49" s="71" t="str">
        <f>Rangs!D48</f>
        <v/>
      </c>
      <c r="D49" s="71" t="str">
        <f>Rangs!E48</f>
        <v/>
      </c>
      <c r="E49" s="71" t="str">
        <f>Rangs!F48</f>
        <v/>
      </c>
      <c r="F49" s="90" t="str">
        <f>Rangs!G48</f>
        <v/>
      </c>
      <c r="G49" s="94" t="s">
        <v>68</v>
      </c>
      <c r="H49" s="73">
        <v>0.15</v>
      </c>
      <c r="I49" s="73">
        <v>0.125</v>
      </c>
      <c r="J49" s="73">
        <v>0.1</v>
      </c>
      <c r="K49" s="73">
        <v>7.4999999999999997E-2</v>
      </c>
      <c r="L49" s="73">
        <v>0.05</v>
      </c>
      <c r="M49" s="95">
        <v>2.5000000000000001E-2</v>
      </c>
    </row>
    <row r="50" spans="1:13" ht="15" thickBot="1" x14ac:dyDescent="0.25">
      <c r="A50" s="71" t="str">
        <f>Rangs!B49</f>
        <v/>
      </c>
      <c r="B50" s="71" t="str">
        <f>Rangs!C49</f>
        <v/>
      </c>
      <c r="C50" s="71" t="str">
        <f>Rangs!D49</f>
        <v/>
      </c>
      <c r="D50" s="71" t="str">
        <f>Rangs!E49</f>
        <v/>
      </c>
      <c r="E50" s="71" t="str">
        <f>Rangs!F49</f>
        <v/>
      </c>
      <c r="F50" s="90" t="str">
        <f>Rangs!G49</f>
        <v/>
      </c>
      <c r="G50" s="112" t="s">
        <v>95</v>
      </c>
      <c r="H50" s="74">
        <v>3</v>
      </c>
      <c r="I50" s="75">
        <v>4</v>
      </c>
      <c r="J50" s="75">
        <v>5</v>
      </c>
      <c r="K50" s="75">
        <v>6</v>
      </c>
      <c r="L50" s="75">
        <v>7</v>
      </c>
      <c r="M50" s="97">
        <v>8</v>
      </c>
    </row>
    <row r="51" spans="1:13" ht="15" thickBot="1" x14ac:dyDescent="0.25">
      <c r="A51" s="71" t="str">
        <f>Rangs!B50</f>
        <v/>
      </c>
      <c r="B51" s="71" t="str">
        <f>Rangs!C50</f>
        <v/>
      </c>
      <c r="C51" s="71" t="str">
        <f>Rangs!D50</f>
        <v/>
      </c>
      <c r="D51" s="71" t="str">
        <f>Rangs!E50</f>
        <v/>
      </c>
      <c r="E51" s="71" t="str">
        <f>Rangs!F50</f>
        <v/>
      </c>
      <c r="F51" s="90" t="str">
        <f>Rangs!G50</f>
        <v/>
      </c>
      <c r="G51" s="98" t="s">
        <v>85</v>
      </c>
      <c r="H51" s="88">
        <v>7</v>
      </c>
      <c r="I51" s="92"/>
      <c r="J51" s="92"/>
      <c r="K51" s="92"/>
      <c r="L51" s="92"/>
      <c r="M51" s="93"/>
    </row>
    <row r="52" spans="1:13" x14ac:dyDescent="0.2">
      <c r="A52" s="71" t="str">
        <f>Rangs!B51</f>
        <v/>
      </c>
      <c r="B52" s="71" t="str">
        <f>Rangs!C51</f>
        <v/>
      </c>
      <c r="C52" s="71" t="str">
        <f>Rangs!D51</f>
        <v/>
      </c>
      <c r="D52" s="71" t="str">
        <f>Rangs!E51</f>
        <v/>
      </c>
      <c r="E52" s="71" t="str">
        <f>Rangs!F51</f>
        <v/>
      </c>
      <c r="F52" s="90" t="str">
        <f>Rangs!G51</f>
        <v/>
      </c>
      <c r="G52" s="91"/>
      <c r="H52" s="92"/>
      <c r="I52" s="113" t="s">
        <v>96</v>
      </c>
      <c r="J52" s="114">
        <f>VLOOKUP(5,__TZ2,H51,FALSE)</f>
        <v>2.3260000000000001</v>
      </c>
      <c r="K52" s="92"/>
      <c r="L52" s="92"/>
      <c r="M52" s="93"/>
    </row>
    <row r="53" spans="1:13" ht="15" x14ac:dyDescent="0.25">
      <c r="A53" s="71" t="str">
        <f>Rangs!B52</f>
        <v/>
      </c>
      <c r="B53" s="71" t="str">
        <f>Rangs!C52</f>
        <v/>
      </c>
      <c r="C53" s="71" t="str">
        <f>Rangs!D52</f>
        <v/>
      </c>
      <c r="D53" s="71" t="str">
        <f>Rangs!E52</f>
        <v/>
      </c>
      <c r="E53" s="71" t="str">
        <f>Rangs!F52</f>
        <v/>
      </c>
      <c r="F53" s="90" t="str">
        <f>Rangs!G52</f>
        <v/>
      </c>
      <c r="G53" s="162" t="s">
        <v>87</v>
      </c>
      <c r="H53" s="163"/>
      <c r="I53" s="164" t="s">
        <v>88</v>
      </c>
      <c r="J53" s="165"/>
      <c r="K53" s="89"/>
      <c r="L53" s="83"/>
      <c r="M53" s="102"/>
    </row>
    <row r="54" spans="1:13" ht="15" x14ac:dyDescent="0.25">
      <c r="A54" s="71" t="str">
        <f>Rangs!B53</f>
        <v/>
      </c>
      <c r="B54" s="71" t="str">
        <f>Rangs!C53</f>
        <v/>
      </c>
      <c r="C54" s="71" t="str">
        <f>Rangs!D53</f>
        <v/>
      </c>
      <c r="D54" s="71" t="str">
        <f>Rangs!E53</f>
        <v/>
      </c>
      <c r="E54" s="71" t="str">
        <f>Rangs!F53</f>
        <v/>
      </c>
      <c r="F54" s="90" t="str">
        <f>Rangs!G53</f>
        <v/>
      </c>
      <c r="G54" s="103" t="s">
        <v>97</v>
      </c>
      <c r="H54" s="79">
        <f>ABS(H5-H7)</f>
        <v>3.1285714285714281</v>
      </c>
      <c r="I54" s="53" t="s">
        <v>90</v>
      </c>
      <c r="J54" s="79">
        <f>$J$52*SQRT((($H$3*($H$3+1))/12)*((1/$H$4)+(1/$H$6)))</f>
        <v>7.2709095363451119</v>
      </c>
      <c r="K54" s="81" t="s">
        <v>91</v>
      </c>
      <c r="L54" s="78"/>
      <c r="M54" s="104"/>
    </row>
    <row r="55" spans="1:13" ht="15" x14ac:dyDescent="0.25">
      <c r="A55" s="71" t="str">
        <f>Rangs!B54</f>
        <v/>
      </c>
      <c r="B55" s="71" t="str">
        <f>Rangs!C54</f>
        <v/>
      </c>
      <c r="C55" s="71" t="str">
        <f>Rangs!D54</f>
        <v/>
      </c>
      <c r="D55" s="71" t="str">
        <f>Rangs!E54</f>
        <v/>
      </c>
      <c r="E55" s="71" t="str">
        <f>Rangs!F54</f>
        <v/>
      </c>
      <c r="F55" s="90" t="str">
        <f>Rangs!G54</f>
        <v/>
      </c>
      <c r="G55" s="103" t="s">
        <v>98</v>
      </c>
      <c r="H55" s="79">
        <f>ABS(H5-H9)</f>
        <v>9.1785714285714288</v>
      </c>
      <c r="I55" s="53" t="s">
        <v>90</v>
      </c>
      <c r="J55" s="79">
        <f>$J$52*SQRT((($H$3*($H$3+1))/12)*((1/$H$4)+(1/$H$8)))</f>
        <v>6.9084269762163864</v>
      </c>
      <c r="K55" s="81" t="s">
        <v>202</v>
      </c>
      <c r="L55" s="78"/>
      <c r="M55" s="104"/>
    </row>
    <row r="56" spans="1:13" ht="15" x14ac:dyDescent="0.25">
      <c r="G56" s="103" t="s">
        <v>106</v>
      </c>
      <c r="H56" s="79" t="e">
        <f>ABS(H5-H11)</f>
        <v>#DIV/0!</v>
      </c>
      <c r="I56" s="53" t="s">
        <v>90</v>
      </c>
      <c r="J56" s="79" t="e">
        <f>$J$52*SQRT((($H$3*($H$3+1))/12)*((1/$H$4)+(1/$H$10)))</f>
        <v>#DIV/0!</v>
      </c>
      <c r="K56" s="81" t="s">
        <v>103</v>
      </c>
      <c r="L56" s="78"/>
      <c r="M56" s="104"/>
    </row>
    <row r="57" spans="1:13" ht="15" x14ac:dyDescent="0.25">
      <c r="G57" s="103" t="s">
        <v>116</v>
      </c>
      <c r="H57" s="79" t="e">
        <f>ABS(H5-H13)</f>
        <v>#DIV/0!</v>
      </c>
      <c r="I57" s="53" t="s">
        <v>90</v>
      </c>
      <c r="J57" s="79" t="e">
        <f>$J$52*SQRT((($H$3*($H$3+1))/12)*((1/$H$4)+(1/$H$12)))</f>
        <v>#DIV/0!</v>
      </c>
      <c r="K57" s="81"/>
      <c r="L57" s="78"/>
      <c r="M57" s="104"/>
    </row>
    <row r="58" spans="1:13" ht="15.75" thickBot="1" x14ac:dyDescent="0.3">
      <c r="G58" s="105" t="s">
        <v>125</v>
      </c>
      <c r="H58" s="106" t="e">
        <f>ABS(H5-H15)</f>
        <v>#DIV/0!</v>
      </c>
      <c r="I58" s="107" t="s">
        <v>90</v>
      </c>
      <c r="J58" s="106" t="e">
        <f>$J$52*SQRT((($H$3*($H$3+1))/12)*((1/$H$4)+(1/$H$14)))</f>
        <v>#DIV/0!</v>
      </c>
      <c r="K58" s="109"/>
      <c r="L58" s="110"/>
      <c r="M58" s="111"/>
    </row>
    <row r="59" spans="1:13" x14ac:dyDescent="0.2">
      <c r="I59" s="21"/>
      <c r="J59" s="76"/>
    </row>
  </sheetData>
  <sheetProtection sheet="1" objects="1" scenarios="1" formatCells="0"/>
  <mergeCells count="10">
    <mergeCell ref="D1:M1"/>
    <mergeCell ref="A4:F4"/>
    <mergeCell ref="G19:M19"/>
    <mergeCell ref="H21:M21"/>
    <mergeCell ref="G53:H53"/>
    <mergeCell ref="I53:J53"/>
    <mergeCell ref="G27:H27"/>
    <mergeCell ref="I27:J27"/>
    <mergeCell ref="G45:M45"/>
    <mergeCell ref="H47:M47"/>
  </mergeCells>
  <phoneticPr fontId="0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2</vt:i4>
      </vt:variant>
    </vt:vector>
  </HeadingPairs>
  <TitlesOfParts>
    <vt:vector size="17" baseType="lpstr">
      <vt:lpstr>Données</vt:lpstr>
      <vt:lpstr>Test de KW</vt:lpstr>
      <vt:lpstr>Rangs</vt:lpstr>
      <vt:lpstr>Test de KW avec R</vt:lpstr>
      <vt:lpstr>Comparaisons multiples</vt:lpstr>
      <vt:lpstr>3 éch. indép.</vt:lpstr>
      <vt:lpstr>4 éch. indép.</vt:lpstr>
      <vt:lpstr>5 éch. indép.</vt:lpstr>
      <vt:lpstr>6 éch. indép.</vt:lpstr>
      <vt:lpstr>7 éch. indép.</vt:lpstr>
      <vt:lpstr>8 éch. indép.</vt:lpstr>
      <vt:lpstr>9 éch. indép.</vt:lpstr>
      <vt:lpstr>10 éch. indép.</vt:lpstr>
      <vt:lpstr>Comp. multiples avec R</vt:lpstr>
      <vt:lpstr>Tables</vt:lpstr>
      <vt:lpstr>__TZ2</vt:lpstr>
      <vt:lpstr>_TZ3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</dc:creator>
  <cp:lastModifiedBy>Gilles</cp:lastModifiedBy>
  <dcterms:created xsi:type="dcterms:W3CDTF">2000-02-09T10:24:13Z</dcterms:created>
  <dcterms:modified xsi:type="dcterms:W3CDTF">2017-07-23T09:50:21Z</dcterms:modified>
</cp:coreProperties>
</file>