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2" windowWidth="11580" windowHeight="9000"/>
  </bookViews>
  <sheets>
    <sheet name="Données" sheetId="1" r:id="rId1"/>
    <sheet name="Matrice covariances" sheetId="5" state="hidden" r:id="rId2"/>
    <sheet name="ANOVA" sheetId="2" r:id="rId3"/>
    <sheet name="Graphique" sheetId="6" r:id="rId4"/>
    <sheet name="Méthodes avec R" sheetId="7" r:id="rId5"/>
    <sheet name="Table Fmax" sheetId="3" state="hidden" r:id="rId6"/>
  </sheets>
  <definedNames>
    <definedName name="_xlnm._FilterDatabase" localSheetId="0" hidden="1">Données!$B$11:$P$12</definedName>
  </definedNames>
  <calcPr calcId="125725"/>
</workbook>
</file>

<file path=xl/calcChain.xml><?xml version="1.0" encoding="utf-8"?>
<calcChain xmlns="http://schemas.openxmlformats.org/spreadsheetml/2006/main">
  <c r="B26" i="5"/>
  <c r="B18"/>
  <c r="B17"/>
  <c r="B16"/>
  <c r="B15"/>
  <c r="B14"/>
  <c r="B13"/>
  <c r="B12"/>
  <c r="B11"/>
  <c r="B10"/>
  <c r="B9"/>
  <c r="B8"/>
  <c r="B7"/>
  <c r="B6"/>
  <c r="B5"/>
  <c r="C4"/>
  <c r="D4"/>
  <c r="E4"/>
  <c r="F4"/>
  <c r="G4"/>
  <c r="H4"/>
  <c r="I4"/>
  <c r="J4"/>
  <c r="K4"/>
  <c r="L4"/>
  <c r="M4"/>
  <c r="N4"/>
  <c r="O4"/>
  <c r="P4"/>
  <c r="D5"/>
  <c r="E5"/>
  <c r="F5"/>
  <c r="G5"/>
  <c r="H5"/>
  <c r="I5"/>
  <c r="J5"/>
  <c r="K5"/>
  <c r="L5"/>
  <c r="M5"/>
  <c r="N5"/>
  <c r="O5"/>
  <c r="P5"/>
  <c r="E6"/>
  <c r="F6"/>
  <c r="G6"/>
  <c r="H6"/>
  <c r="I6"/>
  <c r="J6"/>
  <c r="K6"/>
  <c r="L6"/>
  <c r="M6"/>
  <c r="N6"/>
  <c r="O6"/>
  <c r="P6"/>
  <c r="F7"/>
  <c r="G7"/>
  <c r="H7"/>
  <c r="I7"/>
  <c r="J7"/>
  <c r="K7"/>
  <c r="L7"/>
  <c r="M7"/>
  <c r="N7"/>
  <c r="O7"/>
  <c r="P7"/>
  <c r="G8"/>
  <c r="H8"/>
  <c r="I8"/>
  <c r="J8"/>
  <c r="K8"/>
  <c r="L8"/>
  <c r="M8"/>
  <c r="N8"/>
  <c r="O8"/>
  <c r="P8"/>
  <c r="H9"/>
  <c r="I9"/>
  <c r="J9"/>
  <c r="K9"/>
  <c r="L9"/>
  <c r="M9"/>
  <c r="N9"/>
  <c r="O9"/>
  <c r="P9"/>
  <c r="I10"/>
  <c r="J10"/>
  <c r="K10"/>
  <c r="L10"/>
  <c r="M10"/>
  <c r="N10"/>
  <c r="O10"/>
  <c r="P10"/>
  <c r="J11"/>
  <c r="K11"/>
  <c r="L11"/>
  <c r="M11"/>
  <c r="N11"/>
  <c r="O11"/>
  <c r="P11"/>
  <c r="K12"/>
  <c r="L12"/>
  <c r="M12"/>
  <c r="N12"/>
  <c r="O12"/>
  <c r="P12"/>
  <c r="L13"/>
  <c r="M13"/>
  <c r="N13"/>
  <c r="O13"/>
  <c r="P13"/>
  <c r="M14"/>
  <c r="N14"/>
  <c r="O14"/>
  <c r="P14"/>
  <c r="N15"/>
  <c r="O15"/>
  <c r="P15"/>
  <c r="O16"/>
  <c r="P16"/>
  <c r="P17"/>
  <c r="B124" i="1"/>
  <c r="H124" s="1"/>
  <c r="B125"/>
  <c r="B123"/>
  <c r="C130" s="1"/>
  <c r="E113"/>
  <c r="E114"/>
  <c r="E5" i="2" s="1"/>
  <c r="D113" i="1"/>
  <c r="D114" s="1"/>
  <c r="D5" i="2" s="1"/>
  <c r="B113" i="1"/>
  <c r="B114" s="1"/>
  <c r="C113"/>
  <c r="C114" s="1"/>
  <c r="C5" i="2" s="1"/>
  <c r="F113" i="1"/>
  <c r="F114" s="1"/>
  <c r="F5" i="2" s="1"/>
  <c r="G113" i="1"/>
  <c r="G114" s="1"/>
  <c r="G5" i="2" s="1"/>
  <c r="H113" i="1"/>
  <c r="H114" s="1"/>
  <c r="H5" i="2" s="1"/>
  <c r="I113" i="1"/>
  <c r="I114" s="1"/>
  <c r="I5" i="2" s="1"/>
  <c r="J113" i="1"/>
  <c r="J114" s="1"/>
  <c r="J5" i="2" s="1"/>
  <c r="K113" i="1"/>
  <c r="K114" s="1"/>
  <c r="K5" i="2" s="1"/>
  <c r="L113" i="1"/>
  <c r="L114" s="1"/>
  <c r="L5" i="2" s="1"/>
  <c r="M113" i="1"/>
  <c r="M114" s="1"/>
  <c r="M5" i="2" s="1"/>
  <c r="N113" i="1"/>
  <c r="N114" s="1"/>
  <c r="N5" i="2" s="1"/>
  <c r="O113" i="1"/>
  <c r="O114" s="1"/>
  <c r="O5" i="2" s="1"/>
  <c r="P113" i="1"/>
  <c r="P114" s="1"/>
  <c r="P5" i="2" s="1"/>
  <c r="B118" i="1"/>
  <c r="B120" s="1"/>
  <c r="B10" i="2" s="1"/>
  <c r="Y17" i="1"/>
  <c r="Y15"/>
  <c r="Y16"/>
  <c r="X17"/>
  <c r="V14"/>
  <c r="W14"/>
  <c r="X14"/>
  <c r="Y14"/>
  <c r="V13"/>
  <c r="W13"/>
  <c r="X13"/>
  <c r="Y13"/>
  <c r="V15"/>
  <c r="W15"/>
  <c r="X15"/>
  <c r="V16"/>
  <c r="W16"/>
  <c r="X16"/>
  <c r="V17"/>
  <c r="W17"/>
  <c r="Z13"/>
  <c r="AA13"/>
  <c r="AB13"/>
  <c r="AC13"/>
  <c r="AD13"/>
  <c r="AE13"/>
  <c r="AF13"/>
  <c r="AG13"/>
  <c r="AH13"/>
  <c r="AI13"/>
  <c r="AJ13"/>
  <c r="Z14"/>
  <c r="AA14"/>
  <c r="AB14"/>
  <c r="AC14"/>
  <c r="AD14"/>
  <c r="AE14"/>
  <c r="AF14"/>
  <c r="AG14"/>
  <c r="AH14"/>
  <c r="AI14"/>
  <c r="AJ14"/>
  <c r="Z15"/>
  <c r="AA15"/>
  <c r="AB15"/>
  <c r="AC15"/>
  <c r="AD15"/>
  <c r="AE15"/>
  <c r="AF15"/>
  <c r="AG15"/>
  <c r="AH15"/>
  <c r="AI15"/>
  <c r="AJ15"/>
  <c r="Z16"/>
  <c r="AA16"/>
  <c r="AB16"/>
  <c r="AC16"/>
  <c r="AD16"/>
  <c r="AE16"/>
  <c r="AF16"/>
  <c r="AG16"/>
  <c r="AH16"/>
  <c r="AI16"/>
  <c r="AJ16"/>
  <c r="Z17"/>
  <c r="AA17"/>
  <c r="AB17"/>
  <c r="AC17"/>
  <c r="AD17"/>
  <c r="AE17"/>
  <c r="AF17"/>
  <c r="AG17"/>
  <c r="AH17"/>
  <c r="AI17"/>
  <c r="AJ17"/>
  <c r="V18"/>
  <c r="W18"/>
  <c r="X18"/>
  <c r="Y18"/>
  <c r="Z18"/>
  <c r="AA18"/>
  <c r="AB18"/>
  <c r="AC18"/>
  <c r="AD18"/>
  <c r="AE18"/>
  <c r="AF18"/>
  <c r="AG18"/>
  <c r="AH18"/>
  <c r="AI18"/>
  <c r="AJ18"/>
  <c r="V19"/>
  <c r="W19"/>
  <c r="X19"/>
  <c r="Y19"/>
  <c r="Z19"/>
  <c r="AA19"/>
  <c r="AB19"/>
  <c r="AC19"/>
  <c r="AD19"/>
  <c r="AE19"/>
  <c r="AF19"/>
  <c r="AG19"/>
  <c r="AH19"/>
  <c r="AI19"/>
  <c r="AJ19"/>
  <c r="V20"/>
  <c r="W20"/>
  <c r="X20"/>
  <c r="Y20"/>
  <c r="Z20"/>
  <c r="AA20"/>
  <c r="AB20"/>
  <c r="AC20"/>
  <c r="AD20"/>
  <c r="AE20"/>
  <c r="AF20"/>
  <c r="AG20"/>
  <c r="AH20"/>
  <c r="AI20"/>
  <c r="AJ20"/>
  <c r="V21"/>
  <c r="W21"/>
  <c r="X21"/>
  <c r="Y21"/>
  <c r="Z21"/>
  <c r="AA21"/>
  <c r="AB21"/>
  <c r="AC21"/>
  <c r="AD21"/>
  <c r="AE21"/>
  <c r="AF21"/>
  <c r="AG21"/>
  <c r="AH21"/>
  <c r="AI21"/>
  <c r="AJ21"/>
  <c r="V22"/>
  <c r="W22"/>
  <c r="X22"/>
  <c r="Y22"/>
  <c r="Z22"/>
  <c r="AA22"/>
  <c r="AB22"/>
  <c r="AC22"/>
  <c r="AD22"/>
  <c r="AE22"/>
  <c r="AF22"/>
  <c r="AG22"/>
  <c r="AH22"/>
  <c r="AI22"/>
  <c r="AJ22"/>
  <c r="V23"/>
  <c r="W23"/>
  <c r="X23"/>
  <c r="Y23"/>
  <c r="Z23"/>
  <c r="AA23"/>
  <c r="AB23"/>
  <c r="AC23"/>
  <c r="AD23"/>
  <c r="AE23"/>
  <c r="AF23"/>
  <c r="AG23"/>
  <c r="AH23"/>
  <c r="AI23"/>
  <c r="AJ23"/>
  <c r="V24"/>
  <c r="W24"/>
  <c r="X24"/>
  <c r="Y24"/>
  <c r="Z24"/>
  <c r="AA24"/>
  <c r="AB24"/>
  <c r="AC24"/>
  <c r="AD24"/>
  <c r="AE24"/>
  <c r="AF24"/>
  <c r="AG24"/>
  <c r="AH24"/>
  <c r="AI24"/>
  <c r="AJ24"/>
  <c r="V25"/>
  <c r="W25"/>
  <c r="X25"/>
  <c r="Y25"/>
  <c r="Z25"/>
  <c r="AA25"/>
  <c r="AB25"/>
  <c r="AC25"/>
  <c r="AD25"/>
  <c r="AE25"/>
  <c r="AF25"/>
  <c r="AG25"/>
  <c r="AH25"/>
  <c r="AI25"/>
  <c r="AJ25"/>
  <c r="V26"/>
  <c r="W26"/>
  <c r="X26"/>
  <c r="Y26"/>
  <c r="Z26"/>
  <c r="AA26"/>
  <c r="AB26"/>
  <c r="AC26"/>
  <c r="AD26"/>
  <c r="AE26"/>
  <c r="AF26"/>
  <c r="AG26"/>
  <c r="AH26"/>
  <c r="AI26"/>
  <c r="AJ26"/>
  <c r="V27"/>
  <c r="W27"/>
  <c r="X27"/>
  <c r="Y27"/>
  <c r="Z27"/>
  <c r="AA27"/>
  <c r="AB27"/>
  <c r="AC27"/>
  <c r="AD27"/>
  <c r="AE27"/>
  <c r="AF27"/>
  <c r="AG27"/>
  <c r="AH27"/>
  <c r="AI27"/>
  <c r="AJ27"/>
  <c r="V28"/>
  <c r="W28"/>
  <c r="X28"/>
  <c r="Y28"/>
  <c r="Z28"/>
  <c r="AA28"/>
  <c r="AB28"/>
  <c r="AC28"/>
  <c r="AD28"/>
  <c r="AE28"/>
  <c r="AF28"/>
  <c r="AG28"/>
  <c r="AH28"/>
  <c r="AI28"/>
  <c r="AJ28"/>
  <c r="V29"/>
  <c r="W29"/>
  <c r="X29"/>
  <c r="Y29"/>
  <c r="Z29"/>
  <c r="AA29"/>
  <c r="AB29"/>
  <c r="AC29"/>
  <c r="AD29"/>
  <c r="AE29"/>
  <c r="AF29"/>
  <c r="AG29"/>
  <c r="AH29"/>
  <c r="AI29"/>
  <c r="AJ29"/>
  <c r="V30"/>
  <c r="W30"/>
  <c r="X30"/>
  <c r="Y30"/>
  <c r="Z30"/>
  <c r="AA30"/>
  <c r="AB30"/>
  <c r="AC30"/>
  <c r="AD30"/>
  <c r="AE30"/>
  <c r="AF30"/>
  <c r="AG30"/>
  <c r="AH30"/>
  <c r="AI30"/>
  <c r="AJ30"/>
  <c r="V31"/>
  <c r="W31"/>
  <c r="X31"/>
  <c r="Y31"/>
  <c r="Z31"/>
  <c r="AA31"/>
  <c r="AB31"/>
  <c r="AC31"/>
  <c r="AD31"/>
  <c r="AE31"/>
  <c r="AF31"/>
  <c r="AG31"/>
  <c r="AH31"/>
  <c r="AI31"/>
  <c r="AJ31"/>
  <c r="V32"/>
  <c r="W32"/>
  <c r="X32"/>
  <c r="Y32"/>
  <c r="Z32"/>
  <c r="AA32"/>
  <c r="AB32"/>
  <c r="AC32"/>
  <c r="AD32"/>
  <c r="AE32"/>
  <c r="AF32"/>
  <c r="AG32"/>
  <c r="AH32"/>
  <c r="AI32"/>
  <c r="AJ32"/>
  <c r="V33"/>
  <c r="W33"/>
  <c r="X33"/>
  <c r="Y33"/>
  <c r="Z33"/>
  <c r="AA33"/>
  <c r="AB33"/>
  <c r="AC33"/>
  <c r="AD33"/>
  <c r="AE33"/>
  <c r="AF33"/>
  <c r="AG33"/>
  <c r="AH33"/>
  <c r="AI33"/>
  <c r="AJ33"/>
  <c r="V34"/>
  <c r="W34"/>
  <c r="X34"/>
  <c r="Y34"/>
  <c r="Z34"/>
  <c r="AA34"/>
  <c r="AB34"/>
  <c r="AC34"/>
  <c r="AD34"/>
  <c r="AE34"/>
  <c r="AF34"/>
  <c r="AG34"/>
  <c r="AH34"/>
  <c r="AI34"/>
  <c r="AJ34"/>
  <c r="V35"/>
  <c r="W35"/>
  <c r="X35"/>
  <c r="Y35"/>
  <c r="Z35"/>
  <c r="AA35"/>
  <c r="AB35"/>
  <c r="AC35"/>
  <c r="AD35"/>
  <c r="AE35"/>
  <c r="AF35"/>
  <c r="AG35"/>
  <c r="AH35"/>
  <c r="AI35"/>
  <c r="AJ35"/>
  <c r="V36"/>
  <c r="W36"/>
  <c r="X36"/>
  <c r="Y36"/>
  <c r="Z36"/>
  <c r="AA36"/>
  <c r="AB36"/>
  <c r="AC36"/>
  <c r="AD36"/>
  <c r="AE36"/>
  <c r="AF36"/>
  <c r="AG36"/>
  <c r="AH36"/>
  <c r="AI36"/>
  <c r="AJ36"/>
  <c r="V37"/>
  <c r="W37"/>
  <c r="X37"/>
  <c r="Y37"/>
  <c r="Z37"/>
  <c r="AA37"/>
  <c r="AB37"/>
  <c r="AC37"/>
  <c r="AD37"/>
  <c r="AE37"/>
  <c r="AF37"/>
  <c r="AG37"/>
  <c r="AH37"/>
  <c r="AI37"/>
  <c r="AJ37"/>
  <c r="V38"/>
  <c r="W38"/>
  <c r="X38"/>
  <c r="Y38"/>
  <c r="Z38"/>
  <c r="AA38"/>
  <c r="AB38"/>
  <c r="AC38"/>
  <c r="AD38"/>
  <c r="AE38"/>
  <c r="AF38"/>
  <c r="AG38"/>
  <c r="AH38"/>
  <c r="AI38"/>
  <c r="AJ38"/>
  <c r="V39"/>
  <c r="W39"/>
  <c r="X39"/>
  <c r="Y39"/>
  <c r="Z39"/>
  <c r="AA39"/>
  <c r="AB39"/>
  <c r="AC39"/>
  <c r="AD39"/>
  <c r="AE39"/>
  <c r="AF39"/>
  <c r="AG39"/>
  <c r="AH39"/>
  <c r="AI39"/>
  <c r="AJ39"/>
  <c r="V40"/>
  <c r="W40"/>
  <c r="X40"/>
  <c r="Y40"/>
  <c r="Z40"/>
  <c r="AA40"/>
  <c r="AB40"/>
  <c r="AC40"/>
  <c r="AD40"/>
  <c r="AE40"/>
  <c r="AF40"/>
  <c r="AG40"/>
  <c r="AH40"/>
  <c r="AI40"/>
  <c r="AJ40"/>
  <c r="V41"/>
  <c r="W41"/>
  <c r="X41"/>
  <c r="Y41"/>
  <c r="Z41"/>
  <c r="AA41"/>
  <c r="AB41"/>
  <c r="AC41"/>
  <c r="AD41"/>
  <c r="AE41"/>
  <c r="AF41"/>
  <c r="AG41"/>
  <c r="AH41"/>
  <c r="AI41"/>
  <c r="AJ41"/>
  <c r="V42"/>
  <c r="W42"/>
  <c r="X42"/>
  <c r="Y42"/>
  <c r="Z42"/>
  <c r="AA42"/>
  <c r="AB42"/>
  <c r="AC42"/>
  <c r="AD42"/>
  <c r="AE42"/>
  <c r="AF42"/>
  <c r="AG42"/>
  <c r="AH42"/>
  <c r="AI42"/>
  <c r="AJ42"/>
  <c r="V43"/>
  <c r="W43"/>
  <c r="X43"/>
  <c r="Y43"/>
  <c r="Z43"/>
  <c r="AA43"/>
  <c r="AB43"/>
  <c r="AC43"/>
  <c r="AD43"/>
  <c r="AE43"/>
  <c r="AF43"/>
  <c r="AG43"/>
  <c r="AH43"/>
  <c r="AI43"/>
  <c r="AJ43"/>
  <c r="V44"/>
  <c r="W44"/>
  <c r="X44"/>
  <c r="Y44"/>
  <c r="Z44"/>
  <c r="AA44"/>
  <c r="AB44"/>
  <c r="AC44"/>
  <c r="AD44"/>
  <c r="AE44"/>
  <c r="AF44"/>
  <c r="AG44"/>
  <c r="AH44"/>
  <c r="AI44"/>
  <c r="AJ44"/>
  <c r="V45"/>
  <c r="W45"/>
  <c r="X45"/>
  <c r="Y45"/>
  <c r="Z45"/>
  <c r="AA45"/>
  <c r="AB45"/>
  <c r="AC45"/>
  <c r="AD45"/>
  <c r="AE45"/>
  <c r="AF45"/>
  <c r="AG45"/>
  <c r="AH45"/>
  <c r="AI45"/>
  <c r="AJ45"/>
  <c r="V46"/>
  <c r="W46"/>
  <c r="X46"/>
  <c r="Y46"/>
  <c r="Z46"/>
  <c r="AA46"/>
  <c r="AB46"/>
  <c r="AC46"/>
  <c r="AD46"/>
  <c r="AE46"/>
  <c r="AF46"/>
  <c r="AG46"/>
  <c r="AH46"/>
  <c r="AI46"/>
  <c r="AJ46"/>
  <c r="V47"/>
  <c r="W47"/>
  <c r="X47"/>
  <c r="Y47"/>
  <c r="Z47"/>
  <c r="AA47"/>
  <c r="AB47"/>
  <c r="AC47"/>
  <c r="AD47"/>
  <c r="AE47"/>
  <c r="AF47"/>
  <c r="AG47"/>
  <c r="AH47"/>
  <c r="AI47"/>
  <c r="AJ47"/>
  <c r="V48"/>
  <c r="W48"/>
  <c r="X48"/>
  <c r="Y48"/>
  <c r="Z48"/>
  <c r="AA48"/>
  <c r="AB48"/>
  <c r="AC48"/>
  <c r="AD48"/>
  <c r="AE48"/>
  <c r="AF48"/>
  <c r="AG48"/>
  <c r="AH48"/>
  <c r="AI48"/>
  <c r="AJ48"/>
  <c r="V49"/>
  <c r="W49"/>
  <c r="X49"/>
  <c r="Y49"/>
  <c r="Z49"/>
  <c r="AA49"/>
  <c r="AB49"/>
  <c r="AC49"/>
  <c r="AD49"/>
  <c r="AE49"/>
  <c r="AF49"/>
  <c r="AG49"/>
  <c r="AH49"/>
  <c r="AI49"/>
  <c r="AJ49"/>
  <c r="V50"/>
  <c r="W50"/>
  <c r="X50"/>
  <c r="Y50"/>
  <c r="Z50"/>
  <c r="AA50"/>
  <c r="AB50"/>
  <c r="AC50"/>
  <c r="AD50"/>
  <c r="AE50"/>
  <c r="AF50"/>
  <c r="AG50"/>
  <c r="AH50"/>
  <c r="AI50"/>
  <c r="AJ50"/>
  <c r="V51"/>
  <c r="W51"/>
  <c r="X51"/>
  <c r="Y51"/>
  <c r="Z51"/>
  <c r="AA51"/>
  <c r="AB51"/>
  <c r="AC51"/>
  <c r="AD51"/>
  <c r="AE51"/>
  <c r="AF51"/>
  <c r="AG51"/>
  <c r="AH51"/>
  <c r="AI51"/>
  <c r="AJ51"/>
  <c r="V52"/>
  <c r="W52"/>
  <c r="X52"/>
  <c r="Y52"/>
  <c r="Z52"/>
  <c r="AA52"/>
  <c r="AB52"/>
  <c r="AC52"/>
  <c r="AD52"/>
  <c r="AE52"/>
  <c r="AF52"/>
  <c r="AG52"/>
  <c r="AH52"/>
  <c r="AI52"/>
  <c r="AJ52"/>
  <c r="V53"/>
  <c r="W53"/>
  <c r="X53"/>
  <c r="Y53"/>
  <c r="Z53"/>
  <c r="AA53"/>
  <c r="AB53"/>
  <c r="AC53"/>
  <c r="AD53"/>
  <c r="AE53"/>
  <c r="AF53"/>
  <c r="AG53"/>
  <c r="AH53"/>
  <c r="AI53"/>
  <c r="AJ53"/>
  <c r="V54"/>
  <c r="W54"/>
  <c r="X54"/>
  <c r="Y54"/>
  <c r="Z54"/>
  <c r="AA54"/>
  <c r="AB54"/>
  <c r="AC54"/>
  <c r="AD54"/>
  <c r="AE54"/>
  <c r="AF54"/>
  <c r="AG54"/>
  <c r="AH54"/>
  <c r="AI54"/>
  <c r="AJ54"/>
  <c r="V55"/>
  <c r="W55"/>
  <c r="X55"/>
  <c r="Y55"/>
  <c r="Z55"/>
  <c r="AA55"/>
  <c r="AB55"/>
  <c r="AC55"/>
  <c r="AD55"/>
  <c r="AE55"/>
  <c r="AF55"/>
  <c r="AG55"/>
  <c r="AH55"/>
  <c r="AI55"/>
  <c r="AJ55"/>
  <c r="V56"/>
  <c r="W56"/>
  <c r="X56"/>
  <c r="Y56"/>
  <c r="Z56"/>
  <c r="AA56"/>
  <c r="AB56"/>
  <c r="AC56"/>
  <c r="AD56"/>
  <c r="AE56"/>
  <c r="AF56"/>
  <c r="AG56"/>
  <c r="AH56"/>
  <c r="AI56"/>
  <c r="AJ56"/>
  <c r="V57"/>
  <c r="W57"/>
  <c r="X57"/>
  <c r="Y57"/>
  <c r="Z57"/>
  <c r="AA57"/>
  <c r="AB57"/>
  <c r="AC57"/>
  <c r="AD57"/>
  <c r="AE57"/>
  <c r="AF57"/>
  <c r="AG57"/>
  <c r="AH57"/>
  <c r="AI57"/>
  <c r="AJ57"/>
  <c r="V58"/>
  <c r="W58"/>
  <c r="X58"/>
  <c r="Y58"/>
  <c r="Z58"/>
  <c r="AA58"/>
  <c r="AB58"/>
  <c r="AC58"/>
  <c r="AD58"/>
  <c r="AE58"/>
  <c r="AF58"/>
  <c r="AG58"/>
  <c r="AH58"/>
  <c r="AI58"/>
  <c r="AJ58"/>
  <c r="V59"/>
  <c r="W59"/>
  <c r="X59"/>
  <c r="Y59"/>
  <c r="Z59"/>
  <c r="AA59"/>
  <c r="AB59"/>
  <c r="AC59"/>
  <c r="AD59"/>
  <c r="AE59"/>
  <c r="AF59"/>
  <c r="AG59"/>
  <c r="AH59"/>
  <c r="AI59"/>
  <c r="AJ59"/>
  <c r="V60"/>
  <c r="W60"/>
  <c r="X60"/>
  <c r="Y60"/>
  <c r="Z60"/>
  <c r="AA60"/>
  <c r="AB60"/>
  <c r="AC60"/>
  <c r="AD60"/>
  <c r="AE60"/>
  <c r="AF60"/>
  <c r="AG60"/>
  <c r="AH60"/>
  <c r="AI60"/>
  <c r="AJ60"/>
  <c r="V61"/>
  <c r="W61"/>
  <c r="X61"/>
  <c r="Y61"/>
  <c r="Z61"/>
  <c r="AA61"/>
  <c r="AB61"/>
  <c r="AC61"/>
  <c r="AD61"/>
  <c r="AE61"/>
  <c r="AF61"/>
  <c r="AG61"/>
  <c r="AH61"/>
  <c r="AI61"/>
  <c r="AJ61"/>
  <c r="V62"/>
  <c r="W62"/>
  <c r="X62"/>
  <c r="Y62"/>
  <c r="Z62"/>
  <c r="AA62"/>
  <c r="AB62"/>
  <c r="AC62"/>
  <c r="AD62"/>
  <c r="AE62"/>
  <c r="AF62"/>
  <c r="AG62"/>
  <c r="AH62"/>
  <c r="AI62"/>
  <c r="AJ62"/>
  <c r="V63"/>
  <c r="W63"/>
  <c r="X63"/>
  <c r="Y63"/>
  <c r="Z63"/>
  <c r="AA63"/>
  <c r="AB63"/>
  <c r="AC63"/>
  <c r="AD63"/>
  <c r="AE63"/>
  <c r="AF63"/>
  <c r="AG63"/>
  <c r="AH63"/>
  <c r="AI63"/>
  <c r="AJ63"/>
  <c r="V64"/>
  <c r="W64"/>
  <c r="X64"/>
  <c r="Y64"/>
  <c r="Z64"/>
  <c r="AA64"/>
  <c r="AB64"/>
  <c r="AC64"/>
  <c r="AD64"/>
  <c r="AE64"/>
  <c r="AF64"/>
  <c r="AG64"/>
  <c r="AH64"/>
  <c r="AI64"/>
  <c r="AJ64"/>
  <c r="V65"/>
  <c r="W65"/>
  <c r="X65"/>
  <c r="Y65"/>
  <c r="Z65"/>
  <c r="AA65"/>
  <c r="AB65"/>
  <c r="AC65"/>
  <c r="AD65"/>
  <c r="AE65"/>
  <c r="AF65"/>
  <c r="AG65"/>
  <c r="AH65"/>
  <c r="AI65"/>
  <c r="AJ65"/>
  <c r="V66"/>
  <c r="W66"/>
  <c r="X66"/>
  <c r="Y66"/>
  <c r="Z66"/>
  <c r="AA66"/>
  <c r="AB66"/>
  <c r="AC66"/>
  <c r="AD66"/>
  <c r="AE66"/>
  <c r="AF66"/>
  <c r="AG66"/>
  <c r="AH66"/>
  <c r="AI66"/>
  <c r="AJ66"/>
  <c r="V67"/>
  <c r="W67"/>
  <c r="X67"/>
  <c r="Y67"/>
  <c r="Z67"/>
  <c r="AA67"/>
  <c r="AB67"/>
  <c r="AC67"/>
  <c r="AD67"/>
  <c r="AE67"/>
  <c r="AF67"/>
  <c r="AG67"/>
  <c r="AH67"/>
  <c r="AI67"/>
  <c r="AJ67"/>
  <c r="V68"/>
  <c r="W68"/>
  <c r="X68"/>
  <c r="Y68"/>
  <c r="Z68"/>
  <c r="AA68"/>
  <c r="AB68"/>
  <c r="AC68"/>
  <c r="AD68"/>
  <c r="AE68"/>
  <c r="AF68"/>
  <c r="AG68"/>
  <c r="AH68"/>
  <c r="AI68"/>
  <c r="AJ68"/>
  <c r="V69"/>
  <c r="W69"/>
  <c r="X69"/>
  <c r="Y69"/>
  <c r="Z69"/>
  <c r="AA69"/>
  <c r="AB69"/>
  <c r="AC69"/>
  <c r="AD69"/>
  <c r="AE69"/>
  <c r="AF69"/>
  <c r="AG69"/>
  <c r="AH69"/>
  <c r="AI69"/>
  <c r="AJ69"/>
  <c r="V70"/>
  <c r="W70"/>
  <c r="X70"/>
  <c r="Y70"/>
  <c r="Z70"/>
  <c r="AA70"/>
  <c r="AB70"/>
  <c r="AC70"/>
  <c r="AD70"/>
  <c r="AE70"/>
  <c r="AF70"/>
  <c r="AG70"/>
  <c r="AH70"/>
  <c r="AI70"/>
  <c r="AJ70"/>
  <c r="V71"/>
  <c r="W71"/>
  <c r="X71"/>
  <c r="Y71"/>
  <c r="Z71"/>
  <c r="AA71"/>
  <c r="AB71"/>
  <c r="AC71"/>
  <c r="AD71"/>
  <c r="AE71"/>
  <c r="AF71"/>
  <c r="AG71"/>
  <c r="AH71"/>
  <c r="AI71"/>
  <c r="AJ71"/>
  <c r="V72"/>
  <c r="W72"/>
  <c r="X72"/>
  <c r="Y72"/>
  <c r="Z72"/>
  <c r="AA72"/>
  <c r="AB72"/>
  <c r="AC72"/>
  <c r="AD72"/>
  <c r="AE72"/>
  <c r="AF72"/>
  <c r="AG72"/>
  <c r="AH72"/>
  <c r="AI72"/>
  <c r="AJ72"/>
  <c r="V73"/>
  <c r="W73"/>
  <c r="X73"/>
  <c r="Y73"/>
  <c r="Z73"/>
  <c r="AA73"/>
  <c r="AB73"/>
  <c r="AC73"/>
  <c r="AD73"/>
  <c r="AE73"/>
  <c r="AF73"/>
  <c r="AG73"/>
  <c r="AH73"/>
  <c r="AI73"/>
  <c r="AJ73"/>
  <c r="V74"/>
  <c r="W74"/>
  <c r="X74"/>
  <c r="Y74"/>
  <c r="Z74"/>
  <c r="AA74"/>
  <c r="AB74"/>
  <c r="AC74"/>
  <c r="AD74"/>
  <c r="AE74"/>
  <c r="AF74"/>
  <c r="AG74"/>
  <c r="AH74"/>
  <c r="AI74"/>
  <c r="AJ74"/>
  <c r="V75"/>
  <c r="W75"/>
  <c r="X75"/>
  <c r="Y75"/>
  <c r="Z75"/>
  <c r="AA75"/>
  <c r="AB75"/>
  <c r="AC75"/>
  <c r="AD75"/>
  <c r="AE75"/>
  <c r="AF75"/>
  <c r="AG75"/>
  <c r="AH75"/>
  <c r="AI75"/>
  <c r="AJ75"/>
  <c r="V76"/>
  <c r="W76"/>
  <c r="X76"/>
  <c r="Y76"/>
  <c r="Z76"/>
  <c r="AA76"/>
  <c r="AB76"/>
  <c r="AC76"/>
  <c r="AD76"/>
  <c r="AE76"/>
  <c r="AF76"/>
  <c r="AG76"/>
  <c r="AH76"/>
  <c r="AI76"/>
  <c r="AJ76"/>
  <c r="V77"/>
  <c r="W77"/>
  <c r="X77"/>
  <c r="Y77"/>
  <c r="Z77"/>
  <c r="AA77"/>
  <c r="AB77"/>
  <c r="AC77"/>
  <c r="AD77"/>
  <c r="AE77"/>
  <c r="AF77"/>
  <c r="AG77"/>
  <c r="AH77"/>
  <c r="AI77"/>
  <c r="AJ77"/>
  <c r="V78"/>
  <c r="W78"/>
  <c r="X78"/>
  <c r="Y78"/>
  <c r="Z78"/>
  <c r="AA78"/>
  <c r="AB78"/>
  <c r="AC78"/>
  <c r="AD78"/>
  <c r="AE78"/>
  <c r="AF78"/>
  <c r="AG78"/>
  <c r="AH78"/>
  <c r="AI78"/>
  <c r="AJ78"/>
  <c r="V79"/>
  <c r="W79"/>
  <c r="X79"/>
  <c r="Y79"/>
  <c r="Z79"/>
  <c r="AA79"/>
  <c r="AB79"/>
  <c r="AC79"/>
  <c r="AD79"/>
  <c r="AE79"/>
  <c r="AF79"/>
  <c r="AG79"/>
  <c r="AH79"/>
  <c r="AI79"/>
  <c r="AJ79"/>
  <c r="V80"/>
  <c r="W80"/>
  <c r="X80"/>
  <c r="Y80"/>
  <c r="Z80"/>
  <c r="AA80"/>
  <c r="AB80"/>
  <c r="AC80"/>
  <c r="AD80"/>
  <c r="AE80"/>
  <c r="AF80"/>
  <c r="AG80"/>
  <c r="AH80"/>
  <c r="AI80"/>
  <c r="AJ80"/>
  <c r="V81"/>
  <c r="W81"/>
  <c r="X81"/>
  <c r="Y81"/>
  <c r="Z81"/>
  <c r="AA81"/>
  <c r="AB81"/>
  <c r="AC81"/>
  <c r="AD81"/>
  <c r="AE81"/>
  <c r="AF81"/>
  <c r="AG81"/>
  <c r="AH81"/>
  <c r="AI81"/>
  <c r="AJ81"/>
  <c r="V82"/>
  <c r="W82"/>
  <c r="X82"/>
  <c r="Y82"/>
  <c r="Z82"/>
  <c r="AA82"/>
  <c r="AB82"/>
  <c r="AC82"/>
  <c r="AD82"/>
  <c r="AE82"/>
  <c r="AF82"/>
  <c r="AG82"/>
  <c r="AH82"/>
  <c r="AI82"/>
  <c r="AJ82"/>
  <c r="V83"/>
  <c r="W83"/>
  <c r="X83"/>
  <c r="Y83"/>
  <c r="Z83"/>
  <c r="AA83"/>
  <c r="AB83"/>
  <c r="AC83"/>
  <c r="AD83"/>
  <c r="AE83"/>
  <c r="AF83"/>
  <c r="AG83"/>
  <c r="AH83"/>
  <c r="AI83"/>
  <c r="AJ83"/>
  <c r="V84"/>
  <c r="W84"/>
  <c r="X84"/>
  <c r="Y84"/>
  <c r="Z84"/>
  <c r="AA84"/>
  <c r="AB84"/>
  <c r="AC84"/>
  <c r="AD84"/>
  <c r="AE84"/>
  <c r="AF84"/>
  <c r="AG84"/>
  <c r="AH84"/>
  <c r="AI84"/>
  <c r="AJ84"/>
  <c r="V85"/>
  <c r="W85"/>
  <c r="X85"/>
  <c r="Y85"/>
  <c r="Z85"/>
  <c r="AA85"/>
  <c r="AB85"/>
  <c r="AC85"/>
  <c r="AD85"/>
  <c r="AE85"/>
  <c r="AF85"/>
  <c r="AG85"/>
  <c r="AH85"/>
  <c r="AI85"/>
  <c r="AJ85"/>
  <c r="V86"/>
  <c r="W86"/>
  <c r="X86"/>
  <c r="Y86"/>
  <c r="Z86"/>
  <c r="AA86"/>
  <c r="AB86"/>
  <c r="AC86"/>
  <c r="AD86"/>
  <c r="AE86"/>
  <c r="AF86"/>
  <c r="AG86"/>
  <c r="AH86"/>
  <c r="AI86"/>
  <c r="AJ86"/>
  <c r="V87"/>
  <c r="W87"/>
  <c r="X87"/>
  <c r="Y87"/>
  <c r="Z87"/>
  <c r="AA87"/>
  <c r="AB87"/>
  <c r="AC87"/>
  <c r="AD87"/>
  <c r="AE87"/>
  <c r="AF87"/>
  <c r="AG87"/>
  <c r="AH87"/>
  <c r="AI87"/>
  <c r="AJ87"/>
  <c r="V88"/>
  <c r="W88"/>
  <c r="X88"/>
  <c r="Y88"/>
  <c r="Z88"/>
  <c r="AA88"/>
  <c r="AB88"/>
  <c r="AC88"/>
  <c r="AD88"/>
  <c r="AE88"/>
  <c r="AF88"/>
  <c r="AG88"/>
  <c r="AH88"/>
  <c r="AI88"/>
  <c r="AJ88"/>
  <c r="V89"/>
  <c r="W89"/>
  <c r="X89"/>
  <c r="Y89"/>
  <c r="Z89"/>
  <c r="AA89"/>
  <c r="AB89"/>
  <c r="AC89"/>
  <c r="AD89"/>
  <c r="AE89"/>
  <c r="AF89"/>
  <c r="AG89"/>
  <c r="AH89"/>
  <c r="AI89"/>
  <c r="AJ89"/>
  <c r="V90"/>
  <c r="W90"/>
  <c r="X90"/>
  <c r="Y90"/>
  <c r="Z90"/>
  <c r="AA90"/>
  <c r="AB90"/>
  <c r="AC90"/>
  <c r="AD90"/>
  <c r="AE90"/>
  <c r="AF90"/>
  <c r="AG90"/>
  <c r="AH90"/>
  <c r="AI90"/>
  <c r="AJ90"/>
  <c r="V91"/>
  <c r="W91"/>
  <c r="X91"/>
  <c r="Y91"/>
  <c r="Z91"/>
  <c r="AA91"/>
  <c r="AB91"/>
  <c r="AC91"/>
  <c r="AD91"/>
  <c r="AE91"/>
  <c r="AF91"/>
  <c r="AG91"/>
  <c r="AH91"/>
  <c r="AI91"/>
  <c r="AJ91"/>
  <c r="V92"/>
  <c r="W92"/>
  <c r="X92"/>
  <c r="Y92"/>
  <c r="Z92"/>
  <c r="AA92"/>
  <c r="AB92"/>
  <c r="AC92"/>
  <c r="AD92"/>
  <c r="AE92"/>
  <c r="AF92"/>
  <c r="AG92"/>
  <c r="AH92"/>
  <c r="AI92"/>
  <c r="AJ92"/>
  <c r="V93"/>
  <c r="W93"/>
  <c r="X93"/>
  <c r="Y93"/>
  <c r="Z93"/>
  <c r="AA93"/>
  <c r="AB93"/>
  <c r="AC93"/>
  <c r="AD93"/>
  <c r="AE93"/>
  <c r="AF93"/>
  <c r="AG93"/>
  <c r="AH93"/>
  <c r="AI93"/>
  <c r="AJ93"/>
  <c r="V94"/>
  <c r="W94"/>
  <c r="X94"/>
  <c r="Y94"/>
  <c r="Z94"/>
  <c r="AA94"/>
  <c r="AB94"/>
  <c r="AC94"/>
  <c r="AD94"/>
  <c r="AE94"/>
  <c r="AF94"/>
  <c r="AG94"/>
  <c r="AH94"/>
  <c r="AI94"/>
  <c r="AJ94"/>
  <c r="V95"/>
  <c r="W95"/>
  <c r="X95"/>
  <c r="Y95"/>
  <c r="Z95"/>
  <c r="AA95"/>
  <c r="AB95"/>
  <c r="AC95"/>
  <c r="AD95"/>
  <c r="AE95"/>
  <c r="AF95"/>
  <c r="AG95"/>
  <c r="AH95"/>
  <c r="AI95"/>
  <c r="AJ95"/>
  <c r="V96"/>
  <c r="W96"/>
  <c r="X96"/>
  <c r="Y96"/>
  <c r="Z96"/>
  <c r="AA96"/>
  <c r="AB96"/>
  <c r="AC96"/>
  <c r="AD96"/>
  <c r="AE96"/>
  <c r="AF96"/>
  <c r="AG96"/>
  <c r="AH96"/>
  <c r="AI96"/>
  <c r="AJ96"/>
  <c r="V97"/>
  <c r="W97"/>
  <c r="X97"/>
  <c r="Y97"/>
  <c r="Z97"/>
  <c r="AA97"/>
  <c r="AB97"/>
  <c r="AC97"/>
  <c r="AD97"/>
  <c r="AE97"/>
  <c r="AF97"/>
  <c r="AG97"/>
  <c r="AH97"/>
  <c r="AI97"/>
  <c r="AJ97"/>
  <c r="V98"/>
  <c r="W98"/>
  <c r="X98"/>
  <c r="Y98"/>
  <c r="Z98"/>
  <c r="AA98"/>
  <c r="AB98"/>
  <c r="AC98"/>
  <c r="AD98"/>
  <c r="AE98"/>
  <c r="AF98"/>
  <c r="AG98"/>
  <c r="AH98"/>
  <c r="AI98"/>
  <c r="AJ98"/>
  <c r="V99"/>
  <c r="W99"/>
  <c r="X99"/>
  <c r="Y99"/>
  <c r="Z99"/>
  <c r="AA99"/>
  <c r="AB99"/>
  <c r="AC99"/>
  <c r="AD99"/>
  <c r="AE99"/>
  <c r="AF99"/>
  <c r="AG99"/>
  <c r="AH99"/>
  <c r="AI99"/>
  <c r="AJ99"/>
  <c r="V100"/>
  <c r="W100"/>
  <c r="X100"/>
  <c r="Y100"/>
  <c r="Z100"/>
  <c r="AA100"/>
  <c r="AB100"/>
  <c r="AC100"/>
  <c r="AD100"/>
  <c r="AE100"/>
  <c r="AF100"/>
  <c r="AG100"/>
  <c r="AH100"/>
  <c r="AI100"/>
  <c r="AJ100"/>
  <c r="V101"/>
  <c r="W101"/>
  <c r="X101"/>
  <c r="Y101"/>
  <c r="Z101"/>
  <c r="AA101"/>
  <c r="AB101"/>
  <c r="AC101"/>
  <c r="AD101"/>
  <c r="AE101"/>
  <c r="AF101"/>
  <c r="AG101"/>
  <c r="AH101"/>
  <c r="AI101"/>
  <c r="AJ101"/>
  <c r="V102"/>
  <c r="W102"/>
  <c r="X102"/>
  <c r="Y102"/>
  <c r="Z102"/>
  <c r="AA102"/>
  <c r="AB102"/>
  <c r="AC102"/>
  <c r="AD102"/>
  <c r="AE102"/>
  <c r="AF102"/>
  <c r="AG102"/>
  <c r="AH102"/>
  <c r="AI102"/>
  <c r="AJ102"/>
  <c r="V103"/>
  <c r="W103"/>
  <c r="X103"/>
  <c r="Y103"/>
  <c r="Z103"/>
  <c r="AA103"/>
  <c r="AB103"/>
  <c r="AC103"/>
  <c r="AD103"/>
  <c r="AE103"/>
  <c r="AF103"/>
  <c r="AG103"/>
  <c r="AH103"/>
  <c r="AI103"/>
  <c r="AJ103"/>
  <c r="V104"/>
  <c r="W104"/>
  <c r="X104"/>
  <c r="Y104"/>
  <c r="Z104"/>
  <c r="AA104"/>
  <c r="AB104"/>
  <c r="AC104"/>
  <c r="AD104"/>
  <c r="AE104"/>
  <c r="AF104"/>
  <c r="AG104"/>
  <c r="AH104"/>
  <c r="AI104"/>
  <c r="AJ104"/>
  <c r="V105"/>
  <c r="W105"/>
  <c r="X105"/>
  <c r="Y105"/>
  <c r="Z105"/>
  <c r="AA105"/>
  <c r="AB105"/>
  <c r="AC105"/>
  <c r="AD105"/>
  <c r="AE105"/>
  <c r="AF105"/>
  <c r="AG105"/>
  <c r="AH105"/>
  <c r="AI105"/>
  <c r="AJ105"/>
  <c r="V106"/>
  <c r="W106"/>
  <c r="X106"/>
  <c r="Y106"/>
  <c r="Z106"/>
  <c r="AA106"/>
  <c r="AB106"/>
  <c r="AC106"/>
  <c r="AD106"/>
  <c r="AE106"/>
  <c r="AF106"/>
  <c r="AG106"/>
  <c r="AH106"/>
  <c r="AI106"/>
  <c r="AJ106"/>
  <c r="V107"/>
  <c r="W107"/>
  <c r="X107"/>
  <c r="Y107"/>
  <c r="Z107"/>
  <c r="AA107"/>
  <c r="AB107"/>
  <c r="AC107"/>
  <c r="AD107"/>
  <c r="AE107"/>
  <c r="AF107"/>
  <c r="AG107"/>
  <c r="AH107"/>
  <c r="AI107"/>
  <c r="AJ107"/>
  <c r="V108"/>
  <c r="W108"/>
  <c r="X108"/>
  <c r="Y108"/>
  <c r="Z108"/>
  <c r="AA108"/>
  <c r="AB108"/>
  <c r="AC108"/>
  <c r="AD108"/>
  <c r="AE108"/>
  <c r="AF108"/>
  <c r="AG108"/>
  <c r="AH108"/>
  <c r="AI108"/>
  <c r="AJ108"/>
  <c r="V109"/>
  <c r="W109"/>
  <c r="X109"/>
  <c r="Y109"/>
  <c r="Z109"/>
  <c r="AA109"/>
  <c r="AB109"/>
  <c r="AC109"/>
  <c r="AD109"/>
  <c r="AE109"/>
  <c r="AF109"/>
  <c r="AG109"/>
  <c r="AH109"/>
  <c r="AI109"/>
  <c r="AJ109"/>
  <c r="V110"/>
  <c r="W110"/>
  <c r="X110"/>
  <c r="Y110"/>
  <c r="Z110"/>
  <c r="AA110"/>
  <c r="AB110"/>
  <c r="AC110"/>
  <c r="AD110"/>
  <c r="AE110"/>
  <c r="AF110"/>
  <c r="AG110"/>
  <c r="AH110"/>
  <c r="AI110"/>
  <c r="AJ110"/>
  <c r="V111"/>
  <c r="W111"/>
  <c r="X111"/>
  <c r="Y111"/>
  <c r="Z111"/>
  <c r="AA111"/>
  <c r="AB111"/>
  <c r="AC111"/>
  <c r="AD111"/>
  <c r="AE111"/>
  <c r="AF111"/>
  <c r="AG111"/>
  <c r="AH111"/>
  <c r="AI111"/>
  <c r="AJ111"/>
  <c r="V112"/>
  <c r="W112"/>
  <c r="X112"/>
  <c r="Y112"/>
  <c r="Z112"/>
  <c r="AA112"/>
  <c r="AB112"/>
  <c r="AC112"/>
  <c r="AD112"/>
  <c r="AE112"/>
  <c r="AF112"/>
  <c r="AG112"/>
  <c r="AH112"/>
  <c r="AI112"/>
  <c r="AJ112"/>
  <c r="B119"/>
  <c r="Q17"/>
  <c r="R17" s="1"/>
  <c r="Q15"/>
  <c r="R15" s="1"/>
  <c r="Q16"/>
  <c r="R16" s="1"/>
  <c r="Q14"/>
  <c r="R14" s="1"/>
  <c r="Q13"/>
  <c r="R13" s="1"/>
  <c r="Q18"/>
  <c r="R18" s="1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Q102"/>
  <c r="R102"/>
  <c r="Q103"/>
  <c r="R103"/>
  <c r="Q104"/>
  <c r="R104"/>
  <c r="Q105"/>
  <c r="R105"/>
  <c r="Q106"/>
  <c r="R106"/>
  <c r="Q107"/>
  <c r="R107"/>
  <c r="Q108"/>
  <c r="R108"/>
  <c r="Q109"/>
  <c r="R109"/>
  <c r="Q110"/>
  <c r="R110"/>
  <c r="Q111"/>
  <c r="R111"/>
  <c r="Q112"/>
  <c r="R112"/>
  <c r="C129"/>
  <c r="C20" i="2" s="1"/>
  <c r="F14" i="3"/>
  <c r="L14" s="1"/>
  <c r="B116" i="1"/>
  <c r="B10" i="3" s="1"/>
  <c r="C116" i="1"/>
  <c r="C10" i="3" s="1"/>
  <c r="D116" i="1"/>
  <c r="D10" i="3" s="1"/>
  <c r="E116" i="1"/>
  <c r="E10" i="3" s="1"/>
  <c r="F116" i="1"/>
  <c r="F10" i="3" s="1"/>
  <c r="G116" i="1"/>
  <c r="G10" i="3" s="1"/>
  <c r="H116" i="1"/>
  <c r="H10" i="3" s="1"/>
  <c r="I116" i="1"/>
  <c r="I10" i="3" s="1"/>
  <c r="J116" i="1"/>
  <c r="J10" i="3" s="1"/>
  <c r="K116" i="1"/>
  <c r="K10" i="3" s="1"/>
  <c r="L116" i="1"/>
  <c r="L10" i="3" s="1"/>
  <c r="M116" i="1"/>
  <c r="M10" i="3" s="1"/>
  <c r="N116" i="1"/>
  <c r="N10" i="3" s="1"/>
  <c r="O116" i="1"/>
  <c r="O10" i="3" s="1"/>
  <c r="P116" i="1"/>
  <c r="P10" i="3" s="1"/>
  <c r="B24" i="5"/>
  <c r="C44" i="3" s="1"/>
  <c r="L44" s="1"/>
  <c r="A5" i="2"/>
  <c r="A6"/>
  <c r="A7"/>
  <c r="B7"/>
  <c r="C7"/>
  <c r="D7"/>
  <c r="E7"/>
  <c r="F7"/>
  <c r="G7"/>
  <c r="H7"/>
  <c r="I7"/>
  <c r="J7"/>
  <c r="K7"/>
  <c r="L7"/>
  <c r="M7"/>
  <c r="N7"/>
  <c r="O7"/>
  <c r="P7"/>
  <c r="A8"/>
  <c r="C8"/>
  <c r="D8"/>
  <c r="E8"/>
  <c r="F8"/>
  <c r="G8"/>
  <c r="H8"/>
  <c r="I8"/>
  <c r="J8"/>
  <c r="K8"/>
  <c r="L8"/>
  <c r="M8"/>
  <c r="N8"/>
  <c r="O8"/>
  <c r="P8"/>
  <c r="A9"/>
  <c r="C9"/>
  <c r="D9"/>
  <c r="E9"/>
  <c r="G9"/>
  <c r="H9"/>
  <c r="I9"/>
  <c r="J9"/>
  <c r="K9"/>
  <c r="L9"/>
  <c r="M9"/>
  <c r="N9"/>
  <c r="O9"/>
  <c r="P9"/>
  <c r="A10"/>
  <c r="C10"/>
  <c r="D10"/>
  <c r="E10"/>
  <c r="G10"/>
  <c r="H10"/>
  <c r="I10"/>
  <c r="J10"/>
  <c r="K10"/>
  <c r="L10"/>
  <c r="M10"/>
  <c r="N10"/>
  <c r="O10"/>
  <c r="P10"/>
  <c r="A11"/>
  <c r="C11"/>
  <c r="D11"/>
  <c r="E11"/>
  <c r="G11"/>
  <c r="H11"/>
  <c r="I11"/>
  <c r="J11"/>
  <c r="K11"/>
  <c r="L11"/>
  <c r="M11"/>
  <c r="N11"/>
  <c r="O11"/>
  <c r="P11"/>
  <c r="A12"/>
  <c r="C12"/>
  <c r="D12"/>
  <c r="E12"/>
  <c r="G12"/>
  <c r="H12"/>
  <c r="I12"/>
  <c r="J12"/>
  <c r="K12"/>
  <c r="L12"/>
  <c r="M12"/>
  <c r="N12"/>
  <c r="O12"/>
  <c r="P12"/>
  <c r="A13"/>
  <c r="C13"/>
  <c r="D13"/>
  <c r="E13"/>
  <c r="F13"/>
  <c r="G13"/>
  <c r="H13"/>
  <c r="I13"/>
  <c r="J13"/>
  <c r="K13"/>
  <c r="L13"/>
  <c r="M13"/>
  <c r="N13"/>
  <c r="O13"/>
  <c r="P13"/>
  <c r="A14"/>
  <c r="C14"/>
  <c r="D14"/>
  <c r="E14"/>
  <c r="F14"/>
  <c r="G14"/>
  <c r="I14"/>
  <c r="J14"/>
  <c r="K14"/>
  <c r="L14"/>
  <c r="M14"/>
  <c r="N14"/>
  <c r="O14"/>
  <c r="P14"/>
  <c r="A15"/>
  <c r="C15"/>
  <c r="D15"/>
  <c r="E15"/>
  <c r="F15"/>
  <c r="G15"/>
  <c r="H15"/>
  <c r="I15"/>
  <c r="J15"/>
  <c r="K15"/>
  <c r="L15"/>
  <c r="M15"/>
  <c r="N15"/>
  <c r="O15"/>
  <c r="P15"/>
  <c r="A18"/>
  <c r="A20"/>
  <c r="A21"/>
  <c r="A22"/>
  <c r="A23"/>
  <c r="J4"/>
  <c r="L4"/>
  <c r="N4"/>
  <c r="P4"/>
  <c r="A4"/>
  <c r="P115" i="1"/>
  <c r="P6" i="2" s="1"/>
  <c r="O115" i="1"/>
  <c r="O6" i="2" s="1"/>
  <c r="N115" i="1"/>
  <c r="N6" i="2" s="1"/>
  <c r="M115" i="1"/>
  <c r="M6" i="2" s="1"/>
  <c r="L115" i="1"/>
  <c r="L6" i="2" s="1"/>
  <c r="K115" i="1"/>
  <c r="K6" i="2" s="1"/>
  <c r="J115" i="1"/>
  <c r="J6" i="2" s="1"/>
  <c r="H4"/>
  <c r="I115" i="1"/>
  <c r="I6" i="2" s="1"/>
  <c r="H115" i="1"/>
  <c r="H6" i="2" s="1"/>
  <c r="G115" i="1"/>
  <c r="G6" i="2" s="1"/>
  <c r="F115" i="1"/>
  <c r="F6" i="2" s="1"/>
  <c r="D4"/>
  <c r="D115" i="1"/>
  <c r="D6" i="2"/>
  <c r="E4"/>
  <c r="E115" i="1"/>
  <c r="E6" i="2"/>
  <c r="B115" i="1"/>
  <c r="B6" i="2"/>
  <c r="B15"/>
  <c r="C115" i="1"/>
  <c r="C6" i="2" s="1"/>
  <c r="C4"/>
  <c r="B13"/>
  <c r="D6" i="6"/>
  <c r="D8"/>
  <c r="E6"/>
  <c r="E8"/>
  <c r="F6"/>
  <c r="F8"/>
  <c r="F10"/>
  <c r="G6"/>
  <c r="G8"/>
  <c r="G10"/>
  <c r="H6"/>
  <c r="H8"/>
  <c r="H10"/>
  <c r="I6"/>
  <c r="I8"/>
  <c r="I10"/>
  <c r="J6"/>
  <c r="J8"/>
  <c r="J10"/>
  <c r="K6"/>
  <c r="K8"/>
  <c r="K10"/>
  <c r="L6"/>
  <c r="L8"/>
  <c r="L10"/>
  <c r="M6"/>
  <c r="M8"/>
  <c r="M10"/>
  <c r="N6"/>
  <c r="N8"/>
  <c r="N10"/>
  <c r="O6"/>
  <c r="O8"/>
  <c r="O10"/>
  <c r="P6"/>
  <c r="P8"/>
  <c r="P10"/>
  <c r="Q6"/>
  <c r="Q8"/>
  <c r="Q10"/>
  <c r="C6"/>
  <c r="C8"/>
  <c r="D7"/>
  <c r="E7"/>
  <c r="E9" s="1"/>
  <c r="F7"/>
  <c r="F9"/>
  <c r="G7"/>
  <c r="G9"/>
  <c r="H7"/>
  <c r="H9"/>
  <c r="I7"/>
  <c r="I9"/>
  <c r="J7"/>
  <c r="J9"/>
  <c r="K7"/>
  <c r="K9"/>
  <c r="L7"/>
  <c r="L9"/>
  <c r="M7"/>
  <c r="M9"/>
  <c r="N7"/>
  <c r="N9"/>
  <c r="O7"/>
  <c r="O9"/>
  <c r="P7"/>
  <c r="P9"/>
  <c r="Q7"/>
  <c r="Q9"/>
  <c r="C7"/>
  <c r="C5"/>
  <c r="D5"/>
  <c r="E5"/>
  <c r="F5"/>
  <c r="G5"/>
  <c r="H5"/>
  <c r="I5"/>
  <c r="J5"/>
  <c r="K5"/>
  <c r="L5"/>
  <c r="M5"/>
  <c r="N5"/>
  <c r="O5"/>
  <c r="P5"/>
  <c r="Q5"/>
  <c r="Q113" i="1"/>
  <c r="Q115"/>
  <c r="B44" i="3"/>
  <c r="B43"/>
  <c r="B42"/>
  <c r="F13" l="1"/>
  <c r="L13" s="1"/>
  <c r="F19" s="1"/>
  <c r="B34" i="2" s="1"/>
  <c r="F119" i="1"/>
  <c r="C10" i="6"/>
  <c r="D9"/>
  <c r="B4" i="2"/>
  <c r="B14"/>
  <c r="B8"/>
  <c r="F4"/>
  <c r="I4"/>
  <c r="G4"/>
  <c r="O4"/>
  <c r="M4"/>
  <c r="K4"/>
  <c r="C132" i="1"/>
  <c r="C23" i="2" s="1"/>
  <c r="B21" i="5"/>
  <c r="C21" i="2"/>
  <c r="D17"/>
  <c r="H14"/>
  <c r="F15" i="3"/>
  <c r="C9" i="6"/>
  <c r="E10"/>
  <c r="B9" i="2"/>
  <c r="F16" i="3"/>
  <c r="F9" i="2"/>
  <c r="B132" i="1"/>
  <c r="B23" i="2" s="1"/>
  <c r="B5"/>
  <c r="B122" i="1"/>
  <c r="B121"/>
  <c r="D10" i="6"/>
  <c r="B22" i="5"/>
  <c r="B25"/>
  <c r="C43" i="3" s="1"/>
  <c r="L43" s="1"/>
  <c r="C46" s="1"/>
  <c r="B23" i="5" l="1"/>
  <c r="C42" i="3" s="1"/>
  <c r="C131" i="1"/>
  <c r="F18" i="3"/>
  <c r="B33" i="2" s="1"/>
  <c r="F120" i="1"/>
  <c r="B11" i="2"/>
  <c r="F121" i="1"/>
  <c r="B12" i="2"/>
  <c r="B21" i="3" l="1"/>
  <c r="D31" i="2" s="1"/>
  <c r="D33" s="1"/>
  <c r="E25" s="1"/>
  <c r="C22"/>
  <c r="G130" i="1"/>
  <c r="G21" i="2" s="1"/>
  <c r="F130" i="1"/>
  <c r="F21" i="2" s="1"/>
  <c r="F11"/>
  <c r="B130" i="1"/>
  <c r="F10" i="2"/>
  <c r="B129" i="1"/>
  <c r="B20" i="2" s="1"/>
  <c r="F122" i="1"/>
  <c r="B131" l="1"/>
  <c r="F12" i="2"/>
  <c r="D130" i="1"/>
  <c r="B21" i="2"/>
  <c r="D21" l="1"/>
  <c r="B22"/>
  <c r="D131" i="1"/>
  <c r="D22" i="2" s="1"/>
  <c r="E130" i="1" l="1"/>
  <c r="E21" i="2" s="1"/>
  <c r="A26" l="1"/>
  <c r="H21"/>
</calcChain>
</file>

<file path=xl/comments1.xml><?xml version="1.0" encoding="utf-8"?>
<comments xmlns="http://schemas.openxmlformats.org/spreadsheetml/2006/main">
  <authors>
    <author>Gilles</author>
  </authors>
  <commentList>
    <comment ref="D29" authorId="0">
      <text>
        <r>
          <rPr>
            <b/>
            <sz val="8"/>
            <color indexed="81"/>
            <rFont val="Tahoma"/>
            <family val="2"/>
          </rPr>
          <t>Pour que l'ANOVA soit valide, il ne faut pas que les variances soient significativement hétérogènes.
NB. S'il y a plus de 12 répétitions ce test n'est pas très fiable.</t>
        </r>
      </text>
    </comment>
  </commentList>
</comments>
</file>

<file path=xl/sharedStrings.xml><?xml version="1.0" encoding="utf-8"?>
<sst xmlns="http://schemas.openxmlformats.org/spreadsheetml/2006/main" count="559" uniqueCount="358">
  <si>
    <t>sujets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</si>
  <si>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</si>
  <si>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</si>
  <si>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</si>
  <si>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</si>
  <si>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</si>
  <si>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</si>
  <si>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</si>
  <si>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</si>
  <si>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</si>
  <si>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</si>
  <si>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</si>
  <si>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</si>
  <si>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</si>
  <si>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</si>
  <si>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</si>
  <si>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</si>
  <si>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</si>
  <si>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</si>
  <si>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</si>
  <si>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</si>
  <si>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</si>
  <si>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Moyennes</t>
  </si>
  <si>
    <t>Somme x²</t>
  </si>
  <si>
    <t>(Somme X)²</t>
  </si>
  <si>
    <t>Somme X</t>
  </si>
  <si>
    <t>N</t>
  </si>
  <si>
    <t>n</t>
  </si>
  <si>
    <t>SC totale</t>
  </si>
  <si>
    <t>SC sujets</t>
  </si>
  <si>
    <t>SC groupes</t>
  </si>
  <si>
    <t>SC résiduelle</t>
  </si>
  <si>
    <t>Totaux-i</t>
  </si>
  <si>
    <t>Totaux-i²</t>
  </si>
  <si>
    <t>Somme T-i²</t>
  </si>
  <si>
    <t>Source</t>
  </si>
  <si>
    <t>Entre sujets</t>
  </si>
  <si>
    <t>Erreur</t>
  </si>
  <si>
    <t>Totale</t>
  </si>
  <si>
    <t>SCE</t>
  </si>
  <si>
    <t>ddl</t>
  </si>
  <si>
    <t>CM</t>
  </si>
  <si>
    <t>F</t>
  </si>
  <si>
    <t>TABLEAU DE L'ANALYSE DE VARIANCE</t>
  </si>
  <si>
    <t>J11</t>
  </si>
  <si>
    <t>J12</t>
  </si>
  <si>
    <t>J13</t>
  </si>
  <si>
    <t>J14</t>
  </si>
  <si>
    <t>J15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</si>
  <si>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</si>
  <si>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</si>
  <si>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</si>
  <si>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</si>
  <si>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</si>
  <si>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</si>
  <si>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</si>
  <si>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</si>
  <si>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</si>
  <si>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</si>
  <si>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</si>
  <si>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</si>
  <si>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</si>
  <si>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</si>
  <si>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</si>
  <si>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</si>
  <si>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</si>
  <si>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</si>
  <si>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</si>
  <si>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</si>
  <si>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</si>
  <si>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</si>
  <si>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</si>
  <si>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</si>
  <si>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</si>
  <si>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</si>
  <si>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</si>
  <si>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</si>
  <si>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</si>
  <si>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</si>
  <si>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</si>
  <si>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</si>
  <si>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</si>
  <si>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</si>
  <si>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</si>
  <si>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</si>
  <si>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</si>
  <si>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</si>
  <si>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</si>
  <si>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</si>
  <si>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</si>
  <si>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</si>
  <si>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</si>
  <si>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</si>
  <si>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</si>
  <si>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</si>
  <si>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</si>
  <si>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</si>
  <si>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</si>
  <si>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</si>
  <si>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</si>
  <si>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</si>
  <si>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</si>
  <si>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</si>
  <si>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</si>
  <si>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</si>
  <si>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</si>
  <si>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</si>
  <si>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</si>
  <si>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</si>
  <si>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</si>
  <si>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</si>
  <si>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</si>
  <si>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</si>
  <si>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</si>
  <si>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</si>
  <si>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</si>
  <si>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</si>
  <si>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</si>
  <si>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</si>
  <si>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</si>
  <si>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</si>
  <si>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</si>
  <si>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</si>
  <si>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</si>
  <si>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</si>
  <si>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</si>
  <si>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</si>
  <si>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</si>
  <si>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</si>
  <si>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</si>
  <si>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</si>
  <si>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</si>
  <si>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</si>
  <si>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</si>
  <si>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</si>
  <si>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</si>
  <si>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</si>
  <si>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</si>
  <si>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F limite à 5%</t>
  </si>
  <si>
    <t>Sources</t>
  </si>
  <si>
    <t>Résultat de l'analyse de variance</t>
  </si>
  <si>
    <t>Mesures</t>
  </si>
  <si>
    <t>Somme T-m²</t>
  </si>
  <si>
    <t>Totaux-m</t>
  </si>
  <si>
    <t>Totaux-m²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</si>
  <si>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</si>
  <si>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</si>
  <si>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</si>
  <si>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</si>
  <si>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</si>
  <si>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</si>
  <si>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</si>
  <si>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</si>
  <si>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</si>
  <si>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</si>
  <si>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</si>
  <si>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</si>
  <si>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</si>
  <si>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</si>
  <si>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</si>
  <si>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2. Observer le résultat dans la feuille ANOVA</t>
  </si>
  <si>
    <t>F limite 1%</t>
  </si>
  <si>
    <t>F limite à 1%</t>
  </si>
  <si>
    <t>F limite 5%</t>
  </si>
  <si>
    <t>ANOVA à une dimension pour mesures répétées (= appariées)</t>
  </si>
  <si>
    <t>Variances</t>
  </si>
  <si>
    <t>Fmax</t>
  </si>
  <si>
    <t>Table du Fmax</t>
  </si>
  <si>
    <t>La table indique la valeur limite du rapport de la plus grande des variances à la plus petite</t>
  </si>
  <si>
    <t>Si le rapport observé est supérieur au rapport limite, l'hétérogénéité des variances est significative au seuil de p = 0.05</t>
  </si>
  <si>
    <t>si le rapport observé est inférieur au rapport limite on peut considérer que les variances ne sont pas hétérogènes</t>
  </si>
  <si>
    <t>Nombre de groupes</t>
  </si>
  <si>
    <t>D</t>
  </si>
  <si>
    <t>E</t>
  </si>
  <si>
    <t>G</t>
  </si>
  <si>
    <t>B</t>
  </si>
  <si>
    <t>C</t>
  </si>
  <si>
    <t>H</t>
  </si>
  <si>
    <t>I</t>
  </si>
  <si>
    <t>J</t>
  </si>
  <si>
    <t>K</t>
  </si>
  <si>
    <t>L</t>
  </si>
  <si>
    <t>M</t>
  </si>
  <si>
    <t>O</t>
  </si>
  <si>
    <t>P</t>
  </si>
  <si>
    <t>Max</t>
  </si>
  <si>
    <t>Min</t>
  </si>
  <si>
    <t>F limite</t>
  </si>
  <si>
    <t>Le changement au cours des mesures</t>
  </si>
  <si>
    <t>Fmax =</t>
  </si>
  <si>
    <t>F limite =</t>
  </si>
  <si>
    <t>3. Vérifiez les conditions de validité dans la feuille ANOVA</t>
  </si>
  <si>
    <t>test du Fmax</t>
  </si>
  <si>
    <t>nb groupes</t>
  </si>
  <si>
    <t>D'après</t>
  </si>
  <si>
    <t>HOWELL D.C., 1998.</t>
  </si>
  <si>
    <t>Méthodes statistiques en sciences humaines. De Boeck Université, Paris. 820 pp.</t>
  </si>
  <si>
    <t>xxx</t>
  </si>
  <si>
    <t>Médianes</t>
  </si>
  <si>
    <t>Q1</t>
  </si>
  <si>
    <t>Q3</t>
  </si>
  <si>
    <t>M - Q1</t>
  </si>
  <si>
    <t>Q3 - M</t>
  </si>
  <si>
    <t>4. Observez le graphique dans la feuille "Graphique"</t>
  </si>
  <si>
    <t>Individus</t>
  </si>
  <si>
    <t>col</t>
  </si>
  <si>
    <t>Val</t>
  </si>
  <si>
    <t>Variance maximale observée</t>
  </si>
  <si>
    <t>Variance minimale observée</t>
  </si>
  <si>
    <t>Rapport des variances observées</t>
  </si>
  <si>
    <t>Rapport limite à 95%</t>
  </si>
  <si>
    <t>Test sur covariances</t>
  </si>
  <si>
    <t>Test effectifs égaux</t>
  </si>
  <si>
    <t>TABLEAU DES VALEURS</t>
  </si>
  <si>
    <t>GRAPHIQUE</t>
  </si>
  <si>
    <t>Attention : les effectifs dans chaque ligne doivent être égaux</t>
  </si>
  <si>
    <t>p</t>
  </si>
  <si>
    <t>ddl = effectif du groupe - 1</t>
  </si>
  <si>
    <t>Effectif du groupe -1</t>
  </si>
  <si>
    <t>Analyse de variance à une dimension pour séries appariées avec le logiciel R</t>
  </si>
  <si>
    <t>mesure</t>
  </si>
  <si>
    <t>jour</t>
  </si>
  <si>
    <t>individu</t>
  </si>
  <si>
    <t>Les données peuvent être soit côte à côte soit empilées.</t>
  </si>
  <si>
    <t>Ind1</t>
  </si>
  <si>
    <t>Ind2</t>
  </si>
  <si>
    <t>Ind3</t>
  </si>
  <si>
    <t>Ind4</t>
  </si>
  <si>
    <t>Ind5</t>
  </si>
  <si>
    <t>Ind6</t>
  </si>
  <si>
    <r>
      <t>Données empilées =&gt; importées sous '</t>
    </r>
    <r>
      <rPr>
        <b/>
        <sz val="10"/>
        <rFont val="Arial"/>
        <family val="2"/>
      </rPr>
      <t>empil</t>
    </r>
    <r>
      <rPr>
        <sz val="10"/>
        <rFont val="Arial"/>
        <family val="2"/>
      </rPr>
      <t>'</t>
    </r>
  </si>
  <si>
    <t>Répétitions  &gt; &gt; &gt; &gt;</t>
  </si>
  <si>
    <t>N.B. Il est possible de limiter le graphique en limitant le cadre bleu après avoir sélectionné le graphique.</t>
  </si>
  <si>
    <t>Attention, cette feuille n'est pas protégée.</t>
  </si>
  <si>
    <r>
      <rPr>
        <u/>
        <sz val="10"/>
        <rFont val="Arial"/>
        <family val="2"/>
      </rPr>
      <t>Exemple</t>
    </r>
    <r>
      <rPr>
        <sz val="10"/>
        <rFont val="Arial"/>
        <family val="2"/>
      </rPr>
      <t xml:space="preserve"> avec les données 'empil' ci-dessus</t>
    </r>
  </si>
  <si>
    <t>&gt; library(coin)</t>
  </si>
  <si>
    <t>&gt; st&lt;-symmetry_test(mesure~jour,distribution=approximate(B=50000),data=empil)</t>
  </si>
  <si>
    <t>&gt; pvalue(st)</t>
  </si>
  <si>
    <t>[1] 0.06012</t>
  </si>
  <si>
    <t>99 percent confidence interval:</t>
  </si>
  <si>
    <t xml:space="preserve"> 0.05741370 0.06291041</t>
  </si>
  <si>
    <t>Représentations graphiques</t>
  </si>
  <si>
    <t>library(lattice)</t>
  </si>
  <si>
    <t>Utilisation des menus de RcmdrPlugin.coin</t>
  </si>
  <si>
    <t>coin / Symmetry tests / Symmetry test</t>
  </si>
  <si>
    <t>N.B. Pas de méthode 'exacte' pour ce test.</t>
  </si>
  <si>
    <t>Approximative General Independence Test</t>
  </si>
  <si>
    <t xml:space="preserve">data:  mesure by jour (J1, J2, J3) </t>
  </si>
  <si>
    <t xml:space="preserve"> stratified by block</t>
  </si>
  <si>
    <t>maxT = 2.2743, p-value = 0.06118</t>
  </si>
  <si>
    <t>&gt; Pairwise comparisons of groups:</t>
  </si>
  <si>
    <t>J2 - J1 0.7612129</t>
  </si>
  <si>
    <t>J3 - J1 0.1287237</t>
  </si>
  <si>
    <t>J3 - J2 0.4343727</t>
  </si>
  <si>
    <t>(Utilisant les données empilées)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</si>
  <si>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ezANOVA {ez}</t>
    </r>
  </si>
  <si>
    <t>data</t>
  </si>
  <si>
    <t>le tableau de données</t>
  </si>
  <si>
    <t>dv</t>
  </si>
  <si>
    <t>les mesures quantitatives</t>
  </si>
  <si>
    <t>wid</t>
  </si>
  <si>
    <t>les individus</t>
  </si>
  <si>
    <t>within</t>
  </si>
  <si>
    <t>le facteur intra</t>
  </si>
  <si>
    <r>
      <rPr>
        <u/>
        <sz val="10"/>
        <rFont val="Arial"/>
        <family val="2"/>
      </rPr>
      <t>Arguments</t>
    </r>
    <r>
      <rPr>
        <sz val="10"/>
        <rFont val="Arial"/>
        <family val="2"/>
      </rPr>
      <t xml:space="preserve"> nécessaires ici :</t>
    </r>
  </si>
  <si>
    <r>
      <rPr>
        <u/>
        <sz val="10"/>
        <rFont val="Arial"/>
        <family val="2"/>
      </rPr>
      <t>Exemple</t>
    </r>
    <r>
      <rPr>
        <sz val="10"/>
        <rFont val="Arial"/>
        <family val="2"/>
      </rPr>
      <t xml:space="preserve"> avec les données 'empil' ci-dessus</t>
    </r>
  </si>
  <si>
    <t>&gt; library(ez)</t>
  </si>
  <si>
    <t>&gt; ezout</t>
  </si>
  <si>
    <t>&gt; ezout&lt;- ezANOVA(data=empil, dv=mesure, wid=individu, within=jour)</t>
  </si>
  <si>
    <t>$ANOVA</t>
  </si>
  <si>
    <t xml:space="preserve">  Effect DFn DFd        F          p p&lt;.05        ges</t>
  </si>
  <si>
    <t>2   jour   2  10 4.666667 0.03702255     * 0.08284024</t>
  </si>
  <si>
    <t>$`Mauchly's Test for Sphericity`</t>
  </si>
  <si>
    <t xml:space="preserve">  Effect         W          p p&lt;.05</t>
  </si>
  <si>
    <t xml:space="preserve">2   jour 0.2474074 0.06121043      </t>
  </si>
  <si>
    <t>$`Sphericity Corrections`</t>
  </si>
  <si>
    <t xml:space="preserve">  Effect       GGe      p[GG] p[GG]&lt;.05       HFe      p[HF] p[HF]&lt;.05</t>
  </si>
  <si>
    <t xml:space="preserve">2   jour 0.5705833 0.07403666           0.6280394 0.06738081          </t>
  </si>
  <si>
    <t># Commentaires</t>
  </si>
  <si>
    <t># ANOVA</t>
  </si>
  <si>
    <t>Résultats classiques d'une ANOVA.</t>
  </si>
  <si>
    <t>L'effet jour serait significatif à p = 0.037</t>
  </si>
  <si>
    <t>ges = grandeur de l'effet, aussi appelé eta²</t>
  </si>
  <si>
    <t># Test de sphéricité de Mauchly</t>
  </si>
  <si>
    <t>W = statistique de Mauchly</t>
  </si>
  <si>
    <t>p = p-value du test de Mauchly. Ici l'écart à la sphéricité n'est pas significatif, mais presque (0.061)</t>
  </si>
  <si>
    <t># Corrections de la p-value de l'effet jour pour corriger le manque de sphéricité.</t>
  </si>
  <si>
    <t>HFe = correction de Huynh-Feldt et p-value corrigée.</t>
  </si>
  <si>
    <t># Conclusion : une fois la p-value corrigée, l'effet jour n'est plus significatif au seuil de 0.05.</t>
  </si>
  <si>
    <t>GGe = correction de Greenhouse-Geisser et p-value corrigée.</t>
  </si>
  <si>
    <r>
      <rPr>
        <u/>
        <sz val="10"/>
        <rFont val="Arial"/>
        <family val="2"/>
      </rPr>
      <t>Graphique</t>
    </r>
    <r>
      <rPr>
        <sz val="10"/>
        <rFont val="Arial"/>
        <family val="2"/>
      </rPr>
      <t xml:space="preserve"> (optionnel)</t>
    </r>
  </si>
  <si>
    <t>ezPlot(empil,dv=mesure, wid=individu, within=jour,</t>
  </si>
  <si>
    <t xml:space="preserve">       x=jour, y_lab="Moyennes des mesures")</t>
  </si>
  <si>
    <t>2. Méthode non paramétrique avec approximation de la probabilité exacte et comparaisons multiples</t>
  </si>
  <si>
    <r>
      <rPr>
        <b/>
        <sz val="10"/>
        <rFont val="Arial"/>
        <family val="2"/>
      </rPr>
      <t>N.B.</t>
    </r>
    <r>
      <rPr>
        <sz val="10"/>
        <rFont val="Arial"/>
        <family val="2"/>
      </rPr>
      <t xml:space="preserve"> Dans tous les cas on devra utiliser les données sous forme "empilée" (tableau de droite).</t>
    </r>
  </si>
  <si>
    <t>Elles ne remplacent pas un test de comparaison multiple tenant compte du nombre de séries.</t>
  </si>
  <si>
    <t>1. Méthodes paramétriques</t>
  </si>
  <si>
    <t>1.1. Test paramétrique avec vérification de la sphéricité</t>
  </si>
  <si>
    <t>1.2. Autres méthodes paramétriques</t>
  </si>
  <si>
    <t>&gt; mod&lt;-aov(mesure~jour+Error(individu/jour), data=empil)</t>
  </si>
  <si>
    <t>&gt; summary(mod)</t>
  </si>
  <si>
    <t>Error: individu</t>
  </si>
  <si>
    <t xml:space="preserve">          Df Sum Sq Mean Sq F value Pr(&gt;F)</t>
  </si>
  <si>
    <t xml:space="preserve">Residuals  5    280      56               </t>
  </si>
  <si>
    <t>Error: individu:jour</t>
  </si>
  <si>
    <t xml:space="preserve">          Df Sum Sq Mean Sq F value Pr(&gt;F)  </t>
  </si>
  <si>
    <t>jour       2     28      14   4.667  0.037 *</t>
  </si>
  <si>
    <t xml:space="preserve">Residuals 10     30       3                 </t>
  </si>
  <si>
    <r>
      <rPr>
        <u/>
        <sz val="10"/>
        <rFont val="Arial"/>
        <family val="2"/>
      </rPr>
      <t>Fonction aov</t>
    </r>
    <r>
      <rPr>
        <sz val="10"/>
        <rFont val="Arial"/>
        <family val="2"/>
      </rPr>
      <t xml:space="preserve"> {stats}</t>
    </r>
  </si>
  <si>
    <r>
      <rPr>
        <u/>
        <sz val="10"/>
        <rFont val="Arial"/>
        <family val="2"/>
      </rPr>
      <t>Fonction lm</t>
    </r>
    <r>
      <rPr>
        <sz val="10"/>
        <rFont val="Arial"/>
        <family val="2"/>
      </rPr>
      <t xml:space="preserve"> {stats} dans Rcmdr.</t>
    </r>
  </si>
  <si>
    <t>Statistiques / Ajustement de modèles / Modèle linéaire</t>
  </si>
  <si>
    <r>
      <t xml:space="preserve">Utiliser un modèle linéaire de la forme : </t>
    </r>
    <r>
      <rPr>
        <b/>
        <sz val="10"/>
        <color indexed="8"/>
        <rFont val="Courier New"/>
        <family val="3"/>
      </rPr>
      <t>mesure ~ jour + individu</t>
    </r>
  </si>
  <si>
    <t>Puis Modèles / Tests d'hypothèse / Table de l'ANOVA</t>
  </si>
  <si>
    <t>&gt; Anova(LinearModel.1, type="II")</t>
  </si>
  <si>
    <t>Anova Table (Type II tests)</t>
  </si>
  <si>
    <t>Response: mesure</t>
  </si>
  <si>
    <t xml:space="preserve">          Sum Sq Df F value    Pr(&gt;F)    </t>
  </si>
  <si>
    <t xml:space="preserve">jour          28  2  4.6667   0.03702 *  </t>
  </si>
  <si>
    <t>individu     280  5 18.6667 8.778e-05 ***</t>
  </si>
  <si>
    <t xml:space="preserve">Residuals     30 10                      </t>
  </si>
  <si>
    <t>Puis vérification de la normalité des résidus</t>
  </si>
  <si>
    <t>&gt; shapiro.test(LinearModel.1$residuals)</t>
  </si>
  <si>
    <t>Shapiro-Wilk normality test</t>
  </si>
  <si>
    <t>data:  LinearModel.1$residuals</t>
  </si>
  <si>
    <t>W = 0.9728, p-value = 0.8479</t>
  </si>
  <si>
    <t>N.B. Ces barres d'erreurs utilisent la méthode des plus petites différences</t>
  </si>
  <si>
    <t>Les données côte à côte…</t>
  </si>
  <si>
    <t>… doivent être placées "empilées" =&gt;&gt;&gt;&gt;&gt;&gt;&gt;&gt;</t>
  </si>
  <si>
    <t>1. Petits échantillons</t>
  </si>
  <si>
    <t>stripplot(mesure~jour, groups=individu, data=empil, xlab="Jours",</t>
  </si>
  <si>
    <t xml:space="preserve">   main="Mesures répétées par individu", type=c("p","l"),auto.key=TRUE)</t>
  </si>
  <si>
    <t>2. Grands échantillons</t>
  </si>
  <si>
    <t xml:space="preserve">boxplot(mesure~jour, data=empil, xlab="Jours", </t>
  </si>
  <si>
    <t xml:space="preserve">  ylab="Mesure", main="Boites de dispersion")</t>
  </si>
  <si>
    <r>
      <t xml:space="preserve">significatives de Fisher (PPDS ou </t>
    </r>
    <r>
      <rPr>
        <i/>
        <sz val="10"/>
        <rFont val="Arial"/>
        <family val="2"/>
      </rPr>
      <t>Fisher's Least Significant Difference</t>
    </r>
    <r>
      <rPr>
        <sz val="10"/>
        <rFont val="Arial"/>
        <family val="2"/>
      </rPr>
      <t>).</t>
    </r>
  </si>
  <si>
    <t>3. Test de Page</t>
  </si>
  <si>
    <t>Ce test ne doit être appliqué que si le sens du changement est connu de manière certaine</t>
  </si>
  <si>
    <t>Il porte sur les rangs des valeurs et teste l'hypothèse qu'au fil des répétitions</t>
  </si>
  <si>
    <t>les mesures augmentent (ou diminuent) significativement.</t>
  </si>
  <si>
    <t>Il ne tolère pas les données manquantes.</t>
  </si>
  <si>
    <t>Dans le cas de petits échantillons il utilise une table (Siegel &amp; Castellan, 1988).</t>
  </si>
  <si>
    <t>Sinon il renvoie une approximation normale.</t>
  </si>
  <si>
    <t>Par défaut les données sont présentées en rangs dans chaque ligne.</t>
  </si>
  <si>
    <t>Si les données sont quantitatives, il faut l'indiquer (ranks=FALSE) et elles seront transformées an rangs par la fonction.</t>
  </si>
  <si>
    <t>Page test for ordered alternatives</t>
  </si>
  <si>
    <t>L = 174.5  p(table)  &lt;=.001</t>
  </si>
  <si>
    <t>&gt; library(crank)</t>
  </si>
  <si>
    <t>&gt; page.trend.test(data, ranks=FALSE)</t>
  </si>
  <si>
    <t>Les données doivent être présentées horizontalement avec les individus en lignes.</t>
  </si>
  <si>
    <r>
      <rPr>
        <u/>
        <sz val="10"/>
        <rFont val="Arial"/>
        <family val="2"/>
      </rPr>
      <t>Exemple</t>
    </r>
    <r>
      <rPr>
        <sz val="10"/>
        <rFont val="Arial"/>
        <family val="2"/>
      </rPr>
      <t xml:space="preserve"> avec un tableau importé sous 'data'. On teste l'hypothèse que les scores augmentent au fil des jours.</t>
    </r>
  </si>
  <si>
    <r>
      <rPr>
        <u/>
        <sz val="10"/>
        <rFont val="Arial"/>
        <family val="2"/>
      </rPr>
      <t>avant la collecte des données</t>
    </r>
    <r>
      <rPr>
        <sz val="10"/>
        <rFont val="Arial"/>
        <family val="2"/>
      </rPr>
      <t>. Il s'agit d'une hypothèse unidirectionnelle.</t>
    </r>
  </si>
  <si>
    <t>Pour le test de Page, concernant des changement ordonnés, voir plus bas (3).</t>
  </si>
  <si>
    <r>
      <rPr>
        <u/>
        <sz val="10"/>
        <rFont val="Arial"/>
        <family val="2"/>
      </rPr>
      <t>Fonction</t>
    </r>
    <r>
      <rPr>
        <sz val="10"/>
        <rFont val="Arial"/>
        <family val="2"/>
      </rPr>
      <t xml:space="preserve"> : symmetry_test {coin} # Cette fonction utilise les valeurs numériques et non les rangs.</t>
    </r>
  </si>
  <si>
    <t>N.B. La sphéricité devra avoir été vérifiée préalablement.</t>
  </si>
  <si>
    <t>Effectif</t>
  </si>
  <si>
    <t>Homogénéité des variances des différentes mesures</t>
  </si>
  <si>
    <t>1. Placer les données dans les cellules jaunes (pas plus de 100 individus ; pas plus de 15 répétitions)</t>
  </si>
  <si>
    <r>
      <rPr>
        <b/>
        <sz val="10"/>
        <rFont val="Arial"/>
        <family val="2"/>
      </rPr>
      <t>N.B</t>
    </r>
    <r>
      <rPr>
        <sz val="10"/>
        <rFont val="Arial"/>
        <family val="2"/>
      </rPr>
      <t>. La symétrie composée des covariances (</t>
    </r>
    <r>
      <rPr>
        <sz val="9"/>
        <rFont val="Times New Roman"/>
        <family val="1"/>
      </rPr>
      <t>≈</t>
    </r>
    <r>
      <rPr>
        <sz val="9"/>
        <rFont val="Arial"/>
        <family val="2"/>
      </rPr>
      <t xml:space="preserve"> sphéricité) n'est pas évaluée.</t>
    </r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</si>
</sst>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28">
    <font>
      <sz val="10"/>
      <name val="Arial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b/>
      <sz val="8"/>
      <color indexed="81"/>
      <name val="Tahoma"/>
      <family val="2"/>
    </font>
    <font>
      <b/>
      <sz val="10"/>
      <color indexed="10"/>
      <name val="Arial"/>
      <family val="2"/>
    </font>
    <font>
      <i/>
      <u/>
      <sz val="9"/>
      <name val="Arial"/>
      <family val="2"/>
    </font>
    <font>
      <b/>
      <u/>
      <sz val="10"/>
      <color indexed="10"/>
      <name val="Arial"/>
      <family val="2"/>
    </font>
    <font>
      <i/>
      <sz val="10"/>
      <name val="Arial"/>
      <family val="2"/>
    </font>
    <font>
      <i/>
      <sz val="10"/>
      <name val="Times New Roman"/>
      <family val="1"/>
    </font>
    <font>
      <i/>
      <sz val="10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b/>
      <sz val="10"/>
      <color rgb="FFC00000"/>
      <name val="Courier New"/>
      <family val="3"/>
    </font>
    <font>
      <b/>
      <sz val="10"/>
      <color theme="3"/>
      <name val="Courier New"/>
      <family val="3"/>
    </font>
    <font>
      <sz val="10"/>
      <color rgb="FFFF0000"/>
      <name val="Arial"/>
      <family val="2"/>
    </font>
    <font>
      <b/>
      <sz val="10"/>
      <color theme="5" tint="-0.249977111117893"/>
      <name val="Courier New"/>
      <family val="3"/>
    </font>
    <font>
      <sz val="10"/>
      <name val="Courier New"/>
      <family val="3"/>
    </font>
    <font>
      <sz val="10"/>
      <color indexed="8"/>
      <name val="Arial"/>
      <family val="2"/>
    </font>
    <font>
      <b/>
      <sz val="10"/>
      <color indexed="8"/>
      <name val="Courier New"/>
      <family val="3"/>
    </font>
    <font>
      <b/>
      <sz val="10"/>
      <name val="Courier New"/>
      <family val="3"/>
    </font>
    <font>
      <sz val="9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1" xfId="0" applyBorder="1"/>
    <xf numFmtId="2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2" xfId="0" applyBorder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2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2" fontId="0" fillId="2" borderId="1" xfId="0" applyNumberFormat="1" applyFill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0" borderId="1" xfId="0" applyNumberFormat="1" applyBorder="1"/>
    <xf numFmtId="0" fontId="15" fillId="0" borderId="0" xfId="0" applyFont="1"/>
    <xf numFmtId="0" fontId="0" fillId="9" borderId="1" xfId="0" applyFill="1" applyBorder="1"/>
    <xf numFmtId="0" fontId="0" fillId="9" borderId="14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9" borderId="18" xfId="0" applyFill="1" applyBorder="1" applyAlignment="1">
      <alignment horizontal="left"/>
    </xf>
    <xf numFmtId="2" fontId="0" fillId="9" borderId="3" xfId="0" applyNumberFormat="1" applyFill="1" applyBorder="1" applyAlignment="1">
      <alignment horizontal="center"/>
    </xf>
    <xf numFmtId="2" fontId="0" fillId="9" borderId="4" xfId="0" applyNumberFormat="1" applyFill="1" applyBorder="1" applyAlignment="1">
      <alignment horizontal="center"/>
    </xf>
    <xf numFmtId="2" fontId="0" fillId="9" borderId="5" xfId="0" applyNumberFormat="1" applyFill="1" applyBorder="1" applyAlignment="1">
      <alignment horizontal="center"/>
    </xf>
    <xf numFmtId="2" fontId="0" fillId="9" borderId="19" xfId="0" applyNumberFormat="1" applyFill="1" applyBorder="1" applyAlignment="1">
      <alignment horizontal="center"/>
    </xf>
    <xf numFmtId="2" fontId="0" fillId="9" borderId="0" xfId="0" applyNumberFormat="1" applyFill="1" applyBorder="1" applyAlignment="1">
      <alignment horizontal="center"/>
    </xf>
    <xf numFmtId="2" fontId="0" fillId="9" borderId="20" xfId="0" applyNumberFormat="1" applyFill="1" applyBorder="1" applyAlignment="1">
      <alignment horizontal="center"/>
    </xf>
    <xf numFmtId="0" fontId="0" fillId="9" borderId="21" xfId="0" applyFill="1" applyBorder="1" applyAlignment="1">
      <alignment horizontal="left"/>
    </xf>
    <xf numFmtId="2" fontId="0" fillId="9" borderId="13" xfId="0" applyNumberFormat="1" applyFill="1" applyBorder="1" applyAlignment="1">
      <alignment horizontal="center"/>
    </xf>
    <xf numFmtId="2" fontId="0" fillId="9" borderId="2" xfId="0" applyNumberFormat="1" applyFill="1" applyBorder="1" applyAlignment="1">
      <alignment horizontal="center"/>
    </xf>
    <xf numFmtId="2" fontId="0" fillId="9" borderId="12" xfId="0" applyNumberFormat="1" applyFill="1" applyBorder="1" applyAlignment="1">
      <alignment horizontal="center"/>
    </xf>
    <xf numFmtId="0" fontId="19" fillId="15" borderId="0" xfId="0" applyFont="1" applyFill="1" applyBorder="1"/>
    <xf numFmtId="0" fontId="20" fillId="15" borderId="0" xfId="0" applyFont="1" applyFill="1" applyBorder="1"/>
    <xf numFmtId="0" fontId="0" fillId="16" borderId="0" xfId="0" applyFill="1"/>
    <xf numFmtId="0" fontId="4" fillId="16" borderId="0" xfId="0" applyFont="1" applyFill="1"/>
    <xf numFmtId="0" fontId="2" fillId="16" borderId="0" xfId="0" applyFont="1" applyFill="1"/>
    <xf numFmtId="0" fontId="1" fillId="16" borderId="22" xfId="0" applyFont="1" applyFill="1" applyBorder="1" applyAlignment="1">
      <alignment horizontal="center"/>
    </xf>
    <xf numFmtId="0" fontId="2" fillId="16" borderId="22" xfId="0" applyFont="1" applyFill="1" applyBorder="1" applyAlignment="1">
      <alignment horizontal="center"/>
    </xf>
    <xf numFmtId="0" fontId="0" fillId="16" borderId="22" xfId="0" applyFill="1" applyBorder="1" applyAlignment="1">
      <alignment horizontal="center"/>
    </xf>
    <xf numFmtId="0" fontId="1" fillId="16" borderId="21" xfId="0" applyFont="1" applyFill="1" applyBorder="1" applyAlignment="1" applyProtection="1">
      <alignment horizontal="center"/>
      <protection locked="0"/>
    </xf>
    <xf numFmtId="0" fontId="2" fillId="16" borderId="21" xfId="0" applyFont="1" applyFill="1" applyBorder="1" applyAlignment="1">
      <alignment horizontal="center"/>
    </xf>
    <xf numFmtId="0" fontId="0" fillId="16" borderId="21" xfId="0" applyFill="1" applyBorder="1" applyAlignment="1">
      <alignment horizontal="center"/>
    </xf>
    <xf numFmtId="0" fontId="1" fillId="16" borderId="1" xfId="0" applyFont="1" applyFill="1" applyBorder="1" applyAlignment="1" applyProtection="1">
      <alignment horizontal="center"/>
      <protection locked="0"/>
    </xf>
    <xf numFmtId="0" fontId="2" fillId="16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1" fillId="16" borderId="0" xfId="0" applyFont="1" applyFill="1"/>
    <xf numFmtId="0" fontId="1" fillId="16" borderId="0" xfId="0" applyFont="1" applyFill="1" applyAlignment="1">
      <alignment horizontal="center"/>
    </xf>
    <xf numFmtId="0" fontId="1" fillId="16" borderId="3" xfId="0" applyFont="1" applyFill="1" applyBorder="1"/>
    <xf numFmtId="0" fontId="1" fillId="16" borderId="4" xfId="0" applyFont="1" applyFill="1" applyBorder="1"/>
    <xf numFmtId="0" fontId="1" fillId="16" borderId="5" xfId="0" applyFont="1" applyFill="1" applyBorder="1"/>
    <xf numFmtId="0" fontId="1" fillId="16" borderId="17" xfId="0" applyFont="1" applyFill="1" applyBorder="1"/>
    <xf numFmtId="0" fontId="1" fillId="16" borderId="2" xfId="0" applyFont="1" applyFill="1" applyBorder="1"/>
    <xf numFmtId="0" fontId="1" fillId="16" borderId="12" xfId="0" applyFont="1" applyFill="1" applyBorder="1"/>
    <xf numFmtId="0" fontId="0" fillId="16" borderId="1" xfId="0" applyFill="1" applyBorder="1"/>
    <xf numFmtId="0" fontId="1" fillId="16" borderId="1" xfId="0" applyFont="1" applyFill="1" applyBorder="1" applyAlignment="1">
      <alignment horizontal="center"/>
    </xf>
    <xf numFmtId="0" fontId="1" fillId="16" borderId="0" xfId="0" applyFont="1" applyFill="1" applyBorder="1" applyAlignment="1">
      <alignment horizontal="center"/>
    </xf>
    <xf numFmtId="2" fontId="1" fillId="16" borderId="1" xfId="0" applyNumberFormat="1" applyFont="1" applyFill="1" applyBorder="1" applyAlignment="1">
      <alignment horizontal="center"/>
    </xf>
    <xf numFmtId="2" fontId="1" fillId="16" borderId="0" xfId="0" applyNumberFormat="1" applyFont="1" applyFill="1" applyBorder="1" applyAlignment="1">
      <alignment horizontal="center"/>
    </xf>
    <xf numFmtId="0" fontId="1" fillId="17" borderId="1" xfId="0" applyFont="1" applyFill="1" applyBorder="1" applyAlignment="1" applyProtection="1">
      <alignment horizontal="center"/>
      <protection locked="0"/>
    </xf>
    <xf numFmtId="0" fontId="5" fillId="16" borderId="0" xfId="0" applyFont="1" applyFill="1"/>
    <xf numFmtId="0" fontId="17" fillId="16" borderId="0" xfId="0" applyFont="1" applyFill="1"/>
    <xf numFmtId="2" fontId="0" fillId="16" borderId="1" xfId="0" applyNumberFormat="1" applyFill="1" applyBorder="1" applyAlignment="1">
      <alignment horizontal="center"/>
    </xf>
    <xf numFmtId="165" fontId="0" fillId="16" borderId="0" xfId="0" applyNumberFormat="1" applyFill="1" applyAlignment="1">
      <alignment horizontal="center"/>
    </xf>
    <xf numFmtId="0" fontId="0" fillId="16" borderId="0" xfId="0" applyFill="1" applyAlignment="1">
      <alignment horizontal="center"/>
    </xf>
    <xf numFmtId="0" fontId="0" fillId="16" borderId="0" xfId="0" applyFill="1" applyBorder="1"/>
    <xf numFmtId="2" fontId="0" fillId="16" borderId="0" xfId="0" applyNumberFormat="1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165" fontId="0" fillId="16" borderId="0" xfId="0" applyNumberFormat="1" applyFill="1" applyAlignment="1">
      <alignment horizontal="left"/>
    </xf>
    <xf numFmtId="0" fontId="10" fillId="16" borderId="0" xfId="0" applyFont="1" applyFill="1" applyAlignment="1">
      <alignment horizontal="center"/>
    </xf>
    <xf numFmtId="0" fontId="9" fillId="16" borderId="0" xfId="0" applyFont="1" applyFill="1"/>
    <xf numFmtId="0" fontId="0" fillId="16" borderId="1" xfId="0" applyFill="1" applyBorder="1" applyAlignment="1">
      <alignment horizontal="right"/>
    </xf>
    <xf numFmtId="0" fontId="8" fillId="16" borderId="0" xfId="0" applyFont="1" applyFill="1" applyBorder="1"/>
    <xf numFmtId="0" fontId="11" fillId="16" borderId="0" xfId="0" applyFont="1" applyFill="1" applyBorder="1" applyAlignment="1">
      <alignment horizontal="left"/>
    </xf>
    <xf numFmtId="0" fontId="4" fillId="16" borderId="0" xfId="0" applyFont="1" applyFill="1" applyBorder="1"/>
    <xf numFmtId="0" fontId="12" fillId="16" borderId="0" xfId="0" applyFont="1" applyFill="1" applyBorder="1"/>
    <xf numFmtId="0" fontId="13" fillId="16" borderId="0" xfId="0" applyFont="1" applyFill="1" applyBorder="1"/>
    <xf numFmtId="0" fontId="14" fillId="16" borderId="0" xfId="0" applyFont="1" applyFill="1" applyBorder="1"/>
    <xf numFmtId="0" fontId="4" fillId="18" borderId="6" xfId="0" applyFont="1" applyFill="1" applyBorder="1"/>
    <xf numFmtId="2" fontId="0" fillId="18" borderId="7" xfId="0" applyNumberFormat="1" applyFill="1" applyBorder="1" applyAlignment="1">
      <alignment horizontal="center"/>
    </xf>
    <xf numFmtId="0" fontId="0" fillId="18" borderId="8" xfId="0" applyFill="1" applyBorder="1" applyAlignment="1">
      <alignment horizontal="center"/>
    </xf>
    <xf numFmtId="0" fontId="4" fillId="18" borderId="9" xfId="0" applyFont="1" applyFill="1" applyBorder="1"/>
    <xf numFmtId="2" fontId="0" fillId="18" borderId="10" xfId="0" applyNumberFormat="1" applyFill="1" applyBorder="1" applyAlignment="1">
      <alignment horizontal="center"/>
    </xf>
    <xf numFmtId="0" fontId="0" fillId="18" borderId="11" xfId="0" applyFill="1" applyBorder="1" applyAlignment="1">
      <alignment horizontal="center"/>
    </xf>
    <xf numFmtId="0" fontId="4" fillId="18" borderId="14" xfId="0" applyFont="1" applyFill="1" applyBorder="1"/>
    <xf numFmtId="0" fontId="0" fillId="18" borderId="15" xfId="0" applyFill="1" applyBorder="1"/>
    <xf numFmtId="0" fontId="0" fillId="18" borderId="16" xfId="0" applyFill="1" applyBorder="1"/>
    <xf numFmtId="0" fontId="16" fillId="16" borderId="0" xfId="0" applyFont="1" applyFill="1"/>
    <xf numFmtId="0" fontId="4" fillId="19" borderId="3" xfId="0" applyFont="1" applyFill="1" applyBorder="1"/>
    <xf numFmtId="0" fontId="0" fillId="19" borderId="4" xfId="0" applyFill="1" applyBorder="1"/>
    <xf numFmtId="0" fontId="0" fillId="19" borderId="5" xfId="0" applyFill="1" applyBorder="1"/>
    <xf numFmtId="0" fontId="4" fillId="19" borderId="1" xfId="0" applyFont="1" applyFill="1" applyBorder="1"/>
    <xf numFmtId="0" fontId="4" fillId="19" borderId="1" xfId="0" applyFont="1" applyFill="1" applyBorder="1" applyAlignment="1">
      <alignment horizontal="center"/>
    </xf>
    <xf numFmtId="0" fontId="0" fillId="19" borderId="1" xfId="0" applyFill="1" applyBorder="1"/>
    <xf numFmtId="2" fontId="0" fillId="19" borderId="1" xfId="0" applyNumberFormat="1" applyFill="1" applyBorder="1" applyAlignment="1">
      <alignment horizontal="center"/>
    </xf>
    <xf numFmtId="0" fontId="0" fillId="19" borderId="1" xfId="0" applyFill="1" applyBorder="1" applyAlignment="1">
      <alignment horizontal="center"/>
    </xf>
    <xf numFmtId="0" fontId="2" fillId="19" borderId="1" xfId="0" applyFont="1" applyFill="1" applyBorder="1" applyAlignment="1">
      <alignment horizontal="center"/>
    </xf>
    <xf numFmtId="0" fontId="14" fillId="19" borderId="1" xfId="0" applyFont="1" applyFill="1" applyBorder="1" applyAlignment="1">
      <alignment horizontal="center"/>
    </xf>
    <xf numFmtId="165" fontId="0" fillId="19" borderId="1" xfId="0" applyNumberFormat="1" applyFill="1" applyBorder="1" applyAlignment="1">
      <alignment horizontal="center"/>
    </xf>
    <xf numFmtId="2" fontId="4" fillId="19" borderId="1" xfId="0" applyNumberFormat="1" applyFont="1" applyFill="1" applyBorder="1" applyAlignment="1">
      <alignment horizontal="center"/>
    </xf>
    <xf numFmtId="2" fontId="2" fillId="19" borderId="1" xfId="0" applyNumberFormat="1" applyFont="1" applyFill="1" applyBorder="1" applyAlignment="1">
      <alignment horizontal="center"/>
    </xf>
    <xf numFmtId="164" fontId="14" fillId="19" borderId="1" xfId="0" applyNumberFormat="1" applyFont="1" applyFill="1" applyBorder="1" applyAlignment="1">
      <alignment horizontal="center"/>
    </xf>
    <xf numFmtId="0" fontId="15" fillId="16" borderId="0" xfId="0" applyFont="1" applyFill="1"/>
    <xf numFmtId="0" fontId="21" fillId="16" borderId="0" xfId="0" applyFont="1" applyFill="1"/>
    <xf numFmtId="0" fontId="0" fillId="15" borderId="0" xfId="0" applyFill="1"/>
    <xf numFmtId="0" fontId="22" fillId="15" borderId="0" xfId="0" applyFont="1" applyFill="1"/>
    <xf numFmtId="0" fontId="20" fillId="15" borderId="0" xfId="0" applyFont="1" applyFill="1"/>
    <xf numFmtId="0" fontId="23" fillId="15" borderId="0" xfId="0" applyFont="1" applyFill="1"/>
    <xf numFmtId="0" fontId="24" fillId="15" borderId="0" xfId="0" applyFont="1" applyFill="1" applyBorder="1" applyAlignment="1">
      <alignment horizontal="left" vertical="top"/>
    </xf>
    <xf numFmtId="0" fontId="2" fillId="16" borderId="0" xfId="0" applyFont="1" applyFill="1" applyAlignment="1">
      <alignment horizontal="center"/>
    </xf>
    <xf numFmtId="0" fontId="26" fillId="15" borderId="0" xfId="0" applyFont="1" applyFill="1"/>
    <xf numFmtId="0" fontId="2" fillId="0" borderId="0" xfId="0" applyFont="1"/>
    <xf numFmtId="0" fontId="2" fillId="0" borderId="14" xfId="0" applyFont="1" applyBorder="1"/>
    <xf numFmtId="0" fontId="0" fillId="0" borderId="16" xfId="0" applyBorder="1"/>
    <xf numFmtId="0" fontId="4" fillId="16" borderId="0" xfId="0" applyFont="1" applyFill="1" applyAlignment="1">
      <alignment horizontal="center"/>
    </xf>
    <xf numFmtId="0" fontId="3" fillId="16" borderId="0" xfId="0" applyFont="1" applyFill="1" applyAlignment="1">
      <alignment horizontal="center"/>
    </xf>
    <xf numFmtId="0" fontId="3" fillId="16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 et quartiles</a:t>
            </a:r>
          </a:p>
        </c:rich>
      </c:tx>
      <c:layout>
        <c:manualLayout>
          <c:xMode val="edge"/>
          <c:yMode val="edge"/>
          <c:x val="0.40340296496456796"/>
          <c:y val="4.39190819288667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689081123221129E-2"/>
          <c:y val="0.21959540964433347"/>
          <c:w val="0.90522653282711352"/>
          <c:h val="0.58108323782808069"/>
        </c:manualLayout>
      </c:layout>
      <c:lineChart>
        <c:grouping val="standard"/>
        <c:ser>
          <c:idx val="0"/>
          <c:order val="0"/>
          <c:tx>
            <c:strRef>
              <c:f>Graphique!$B$6</c:f>
              <c:strCache>
                <c:ptCount val="1"/>
                <c:pt idx="0">
                  <c:v>Médianes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Graphique!$C$10:$Q$10</c:f>
                <c:numCache>
                  <c:formatCode>General</c:formatCode>
                  <c:ptCount val="15"/>
                  <c:pt idx="0">
                    <c:v>1.75</c:v>
                  </c:pt>
                  <c:pt idx="1">
                    <c:v>3</c:v>
                  </c:pt>
                  <c:pt idx="2">
                    <c:v>5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Graphique!$C$9:$Q$9</c:f>
                <c:numCache>
                  <c:formatCode>General</c:formatCode>
                  <c:ptCount val="15"/>
                  <c:pt idx="0">
                    <c:v>1.75</c:v>
                  </c:pt>
                  <c:pt idx="1">
                    <c:v>3</c:v>
                  </c:pt>
                  <c:pt idx="2">
                    <c:v>5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Graphique!$C$5:$Q$5</c:f>
              <c:strCache>
                <c:ptCount val="15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  <c:pt idx="4">
                  <c:v>M5</c:v>
                </c:pt>
                <c:pt idx="5">
                  <c:v>M6</c:v>
                </c:pt>
                <c:pt idx="6">
                  <c:v>M7</c:v>
                </c:pt>
                <c:pt idx="7">
                  <c:v>M8</c:v>
                </c:pt>
                <c:pt idx="8">
                  <c:v>M9</c:v>
                </c:pt>
                <c:pt idx="9">
                  <c:v>M10</c:v>
                </c:pt>
                <c:pt idx="10">
                  <c:v>M11</c:v>
                </c:pt>
                <c:pt idx="11">
                  <c:v>M12</c:v>
                </c:pt>
                <c:pt idx="12">
                  <c:v>M13</c:v>
                </c:pt>
                <c:pt idx="13">
                  <c:v>M14</c:v>
                </c:pt>
                <c:pt idx="14">
                  <c:v>M15</c:v>
                </c:pt>
              </c:strCache>
            </c:strRef>
          </c:cat>
          <c:val>
            <c:numRef>
              <c:f>Graphique!$C$6:$Q$6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8.5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marker val="1"/>
        <c:axId val="81295616"/>
        <c:axId val="81313792"/>
      </c:lineChart>
      <c:catAx>
        <c:axId val="812956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313792"/>
        <c:crosses val="autoZero"/>
        <c:auto val="1"/>
        <c:lblAlgn val="ctr"/>
        <c:lblOffset val="100"/>
        <c:tickLblSkip val="1"/>
        <c:tickMarkSkip val="1"/>
      </c:catAx>
      <c:valAx>
        <c:axId val="81313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295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http://www.anastats.fr/" TargetMode="Externa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hyperlink" Target="http://www.anastats.fr/" TargetMode="External"/><Relationship Id="rId1" Type="http://schemas.openxmlformats.org/officeDocument/2006/relationships/image" Target="../media/image4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30480</xdr:rowOff>
    </xdr:from>
    <xdr:to>
      <xdr:col>3</xdr:col>
      <xdr:colOff>44199</xdr:colOff>
      <xdr:row>2</xdr:row>
      <xdr:rowOff>76201</xdr:rowOff>
    </xdr:to>
    <xdr:pic>
      <xdr:nvPicPr>
        <xdr:cNvPr id="4" name="Image 3" descr="Logo_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3048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30480</xdr:rowOff>
    </xdr:from>
    <xdr:to>
      <xdr:col>0</xdr:col>
      <xdr:colOff>822960</xdr:colOff>
      <xdr:row>0</xdr:row>
      <xdr:rowOff>178806</xdr:rowOff>
    </xdr:to>
    <xdr:pic>
      <xdr:nvPicPr>
        <xdr:cNvPr id="2" name="Image 1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30480"/>
          <a:ext cx="746760" cy="1483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12</xdr:row>
      <xdr:rowOff>137160</xdr:rowOff>
    </xdr:from>
    <xdr:to>
      <xdr:col>18</xdr:col>
      <xdr:colOff>106680</xdr:colOff>
      <xdr:row>26</xdr:row>
      <xdr:rowOff>45720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17</xdr:col>
      <xdr:colOff>152400</xdr:colOff>
      <xdr:row>0</xdr:row>
      <xdr:rowOff>30480</xdr:rowOff>
    </xdr:from>
    <xdr:to>
      <xdr:col>20</xdr:col>
      <xdr:colOff>25700</xdr:colOff>
      <xdr:row>1</xdr:row>
      <xdr:rowOff>45720</xdr:rowOff>
    </xdr:to>
    <xdr:pic>
      <xdr:nvPicPr>
        <xdr:cNvPr id="3" name="Image 2" descr="A1 grand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393180" y="30480"/>
          <a:ext cx="902000" cy="1828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</xdr:rowOff>
    </xdr:from>
    <xdr:to>
      <xdr:col>0</xdr:col>
      <xdr:colOff>381000</xdr:colOff>
      <xdr:row>0</xdr:row>
      <xdr:rowOff>320040</xdr:rowOff>
    </xdr:to>
    <xdr:pic>
      <xdr:nvPicPr>
        <xdr:cNvPr id="4097" name="Picture 1" descr="Logo-R_transparen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40"/>
          <a:ext cx="381000" cy="30480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60960</xdr:colOff>
      <xdr:row>0</xdr:row>
      <xdr:rowOff>83820</xdr:rowOff>
    </xdr:from>
    <xdr:to>
      <xdr:col>10</xdr:col>
      <xdr:colOff>189204</xdr:colOff>
      <xdr:row>0</xdr:row>
      <xdr:rowOff>270496</xdr:rowOff>
    </xdr:to>
    <xdr:pic>
      <xdr:nvPicPr>
        <xdr:cNvPr id="4" name="Image 3" descr="A1 grand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15100" y="8382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2</xdr:col>
      <xdr:colOff>43543</xdr:colOff>
      <xdr:row>166</xdr:row>
      <xdr:rowOff>119744</xdr:rowOff>
    </xdr:from>
    <xdr:to>
      <xdr:col>6</xdr:col>
      <xdr:colOff>551266</xdr:colOff>
      <xdr:row>189</xdr:row>
      <xdr:rowOff>10888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lum bright="10000" contrast="10000"/>
        </a:blip>
        <a:srcRect l="59439" t="16974" r="12956" b="33053"/>
        <a:stretch>
          <a:fillRect/>
        </a:stretch>
      </xdr:blipFill>
      <xdr:spPr bwMode="auto">
        <a:xfrm>
          <a:off x="947057" y="33310287"/>
          <a:ext cx="3686352" cy="364671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6</xdr:col>
      <xdr:colOff>274320</xdr:colOff>
      <xdr:row>100</xdr:row>
      <xdr:rowOff>91440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89660" y="13677900"/>
          <a:ext cx="3444240" cy="34442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0</xdr:colOff>
      <xdr:row>10</xdr:row>
      <xdr:rowOff>0</xdr:rowOff>
    </xdr:from>
    <xdr:to>
      <xdr:col>21</xdr:col>
      <xdr:colOff>735105</xdr:colOff>
      <xdr:row>42</xdr:row>
      <xdr:rowOff>89306</xdr:rowOff>
    </xdr:to>
    <xdr:pic>
      <xdr:nvPicPr>
        <xdr:cNvPr id="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1349318" y="1972235"/>
          <a:ext cx="5468469" cy="559363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1</xdr:colOff>
      <xdr:row>49</xdr:row>
      <xdr:rowOff>0</xdr:rowOff>
    </xdr:from>
    <xdr:to>
      <xdr:col>20</xdr:col>
      <xdr:colOff>781335</xdr:colOff>
      <xdr:row>76</xdr:row>
      <xdr:rowOff>152400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1349319" y="8722659"/>
          <a:ext cx="4725804" cy="483197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O134"/>
  <sheetViews>
    <sheetView tabSelected="1" workbookViewId="0">
      <selection activeCell="B3" sqref="B3:P3"/>
    </sheetView>
  </sheetViews>
  <sheetFormatPr baseColWidth="10" defaultRowHeight="13.2"/>
  <cols>
    <col min="1" max="1" width="9.109375" style="42" customWidth="1"/>
    <col min="2" max="4" width="6.109375" style="54" customWidth="1"/>
    <col min="5" max="5" width="6.88671875" style="54" customWidth="1"/>
    <col min="6" max="16" width="6.109375" style="54" customWidth="1"/>
    <col min="17" max="17" width="8.6640625" style="42" hidden="1" customWidth="1"/>
    <col min="18" max="18" width="10.44140625" style="42" hidden="1" customWidth="1"/>
    <col min="19" max="20" width="5.6640625" style="42" hidden="1" customWidth="1"/>
    <col min="21" max="36" width="6" style="42" hidden="1" customWidth="1"/>
    <col min="37" max="37" width="11.5546875" style="42" hidden="1" customWidth="1"/>
    <col min="38" max="38" width="11.5546875" style="42" customWidth="1"/>
    <col min="39" max="16384" width="11.5546875" style="42"/>
  </cols>
  <sheetData>
    <row r="3" spans="1:41" ht="15.6">
      <c r="B3" s="123" t="s">
        <v>164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</row>
    <row r="4" spans="1:41">
      <c r="B4" s="44" t="s">
        <v>356</v>
      </c>
    </row>
    <row r="5" spans="1:41">
      <c r="B5" s="44" t="s">
        <v>160</v>
      </c>
    </row>
    <row r="6" spans="1:41">
      <c r="B6" s="44" t="s">
        <v>191</v>
      </c>
    </row>
    <row r="7" spans="1:41">
      <c r="B7" s="44"/>
      <c r="C7" s="44" t="s">
        <v>357</v>
      </c>
    </row>
    <row r="8" spans="1:41">
      <c r="B8" s="44" t="s">
        <v>203</v>
      </c>
    </row>
    <row r="9" spans="1:41">
      <c r="B9" s="122" t="s">
        <v>215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</row>
    <row r="11" spans="1:41">
      <c r="B11" s="54" t="s">
        <v>231</v>
      </c>
    </row>
    <row r="12" spans="1:41">
      <c r="A12" s="42" t="s">
        <v>204</v>
      </c>
      <c r="B12" s="55" t="s">
        <v>145</v>
      </c>
      <c r="C12" s="55" t="s">
        <v>146</v>
      </c>
      <c r="D12" s="55" t="s">
        <v>147</v>
      </c>
      <c r="E12" s="55" t="s">
        <v>148</v>
      </c>
      <c r="F12" s="55" t="s">
        <v>149</v>
      </c>
      <c r="G12" s="55" t="s">
        <v>150</v>
      </c>
      <c r="H12" s="55" t="s">
        <v>151</v>
      </c>
      <c r="I12" s="55" t="s">
        <v>152</v>
      </c>
      <c r="J12" s="55" t="s">
        <v>153</v>
      </c>
      <c r="K12" s="55" t="s">
        <v>154</v>
      </c>
      <c r="L12" s="55" t="s">
        <v>155</v>
      </c>
      <c r="M12" s="55" t="s">
        <v>156</v>
      </c>
      <c r="N12" s="55" t="s">
        <v>157</v>
      </c>
      <c r="O12" s="55" t="s">
        <v>158</v>
      </c>
      <c r="P12" s="55" t="s">
        <v>159</v>
      </c>
      <c r="Q12" s="42" t="s">
        <v>32</v>
      </c>
      <c r="R12" s="42" t="s">
        <v>33</v>
      </c>
      <c r="U12" s="42" t="s">
        <v>0</v>
      </c>
      <c r="V12" s="42" t="s">
        <v>12</v>
      </c>
      <c r="W12" s="42" t="s">
        <v>13</v>
      </c>
      <c r="X12" s="42" t="s">
        <v>14</v>
      </c>
      <c r="Y12" s="42" t="s">
        <v>15</v>
      </c>
      <c r="Z12" s="42" t="s">
        <v>16</v>
      </c>
      <c r="AA12" s="42" t="s">
        <v>17</v>
      </c>
      <c r="AB12" s="42" t="s">
        <v>18</v>
      </c>
      <c r="AC12" s="42" t="s">
        <v>19</v>
      </c>
      <c r="AD12" s="42" t="s">
        <v>20</v>
      </c>
      <c r="AE12" s="42" t="s">
        <v>21</v>
      </c>
      <c r="AF12" s="42" t="s">
        <v>44</v>
      </c>
      <c r="AG12" s="42" t="s">
        <v>45</v>
      </c>
      <c r="AH12" s="42" t="s">
        <v>46</v>
      </c>
      <c r="AI12" s="42" t="s">
        <v>47</v>
      </c>
      <c r="AJ12" s="42" t="s">
        <v>48</v>
      </c>
      <c r="AM12" s="44"/>
      <c r="AO12" s="44"/>
    </row>
    <row r="13" spans="1:41">
      <c r="A13" s="42" t="s">
        <v>1</v>
      </c>
      <c r="B13" s="67">
        <v>9</v>
      </c>
      <c r="C13" s="67">
        <v>12</v>
      </c>
      <c r="D13" s="67">
        <v>15</v>
      </c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42">
        <f>SUM(B13:P13)</f>
        <v>36</v>
      </c>
      <c r="R13" s="42">
        <f>Q13^2</f>
        <v>1296</v>
      </c>
      <c r="U13" s="42" t="s">
        <v>1</v>
      </c>
      <c r="V13" s="42">
        <f>B13^2</f>
        <v>81</v>
      </c>
      <c r="W13" s="42">
        <f>C13^2</f>
        <v>144</v>
      </c>
      <c r="X13" s="42">
        <f>D13^2</f>
        <v>225</v>
      </c>
      <c r="Y13" s="42">
        <f>E13^2</f>
        <v>0</v>
      </c>
      <c r="Z13" s="42">
        <f>F13^2</f>
        <v>0</v>
      </c>
      <c r="AA13" s="42">
        <f t="shared" ref="AA13:AJ13" si="0">G13^2</f>
        <v>0</v>
      </c>
      <c r="AB13" s="42">
        <f t="shared" si="0"/>
        <v>0</v>
      </c>
      <c r="AC13" s="42">
        <f t="shared" si="0"/>
        <v>0</v>
      </c>
      <c r="AD13" s="42">
        <f t="shared" si="0"/>
        <v>0</v>
      </c>
      <c r="AE13" s="42">
        <f t="shared" si="0"/>
        <v>0</v>
      </c>
      <c r="AF13" s="42">
        <f t="shared" si="0"/>
        <v>0</v>
      </c>
      <c r="AG13" s="42">
        <f t="shared" si="0"/>
        <v>0</v>
      </c>
      <c r="AH13" s="42">
        <f t="shared" si="0"/>
        <v>0</v>
      </c>
      <c r="AI13" s="42">
        <f t="shared" si="0"/>
        <v>0</v>
      </c>
      <c r="AJ13" s="42">
        <f t="shared" si="0"/>
        <v>0</v>
      </c>
      <c r="AM13" s="44"/>
      <c r="AO13" s="44"/>
    </row>
    <row r="14" spans="1:41">
      <c r="A14" s="42" t="s">
        <v>2</v>
      </c>
      <c r="B14" s="67">
        <v>5</v>
      </c>
      <c r="C14" s="67">
        <v>4</v>
      </c>
      <c r="D14" s="67">
        <v>3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42">
        <f t="shared" ref="Q14:Q21" si="1">SUM(B14:P14)</f>
        <v>12</v>
      </c>
      <c r="R14" s="42">
        <f t="shared" ref="R14:R77" si="2">Q14^2</f>
        <v>144</v>
      </c>
      <c r="U14" s="42" t="s">
        <v>2</v>
      </c>
      <c r="V14" s="42">
        <f t="shared" ref="V14:V77" si="3">B14^2</f>
        <v>25</v>
      </c>
      <c r="W14" s="42">
        <f t="shared" ref="W14:W77" si="4">C14^2</f>
        <v>16</v>
      </c>
      <c r="X14" s="42">
        <f t="shared" ref="X14:X77" si="5">D14^2</f>
        <v>9</v>
      </c>
      <c r="Y14" s="42">
        <f t="shared" ref="Y14:Y77" si="6">E14^2</f>
        <v>0</v>
      </c>
      <c r="Z14" s="42">
        <f t="shared" ref="Z14:Z77" si="7">F14^2</f>
        <v>0</v>
      </c>
      <c r="AA14" s="42">
        <f t="shared" ref="AA14:AA77" si="8">G14^2</f>
        <v>0</v>
      </c>
      <c r="AB14" s="42">
        <f t="shared" ref="AB14:AB77" si="9">H14^2</f>
        <v>0</v>
      </c>
      <c r="AC14" s="42">
        <f t="shared" ref="AC14:AC77" si="10">I14^2</f>
        <v>0</v>
      </c>
      <c r="AD14" s="42">
        <f t="shared" ref="AD14:AD77" si="11">J14^2</f>
        <v>0</v>
      </c>
      <c r="AE14" s="42">
        <f t="shared" ref="AE14:AE77" si="12">K14^2</f>
        <v>0</v>
      </c>
      <c r="AF14" s="42">
        <f t="shared" ref="AF14:AF77" si="13">L14^2</f>
        <v>0</v>
      </c>
      <c r="AG14" s="42">
        <f t="shared" ref="AG14:AG77" si="14">M14^2</f>
        <v>0</v>
      </c>
      <c r="AH14" s="42">
        <f t="shared" ref="AH14:AH77" si="15">N14^2</f>
        <v>0</v>
      </c>
      <c r="AI14" s="42">
        <f t="shared" ref="AI14:AI77" si="16">O14^2</f>
        <v>0</v>
      </c>
      <c r="AJ14" s="42">
        <f t="shared" ref="AJ14:AJ77" si="17">P14^2</f>
        <v>0</v>
      </c>
      <c r="AM14" s="44"/>
      <c r="AO14" s="44"/>
    </row>
    <row r="15" spans="1:41">
      <c r="A15" s="42" t="s">
        <v>3</v>
      </c>
      <c r="B15" s="67">
        <v>8</v>
      </c>
      <c r="C15" s="67">
        <v>10</v>
      </c>
      <c r="D15" s="67">
        <v>12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42">
        <f t="shared" si="1"/>
        <v>30</v>
      </c>
      <c r="R15" s="42">
        <f t="shared" si="2"/>
        <v>900</v>
      </c>
      <c r="U15" s="42" t="s">
        <v>3</v>
      </c>
      <c r="V15" s="42">
        <f t="shared" si="3"/>
        <v>64</v>
      </c>
      <c r="W15" s="42">
        <f t="shared" si="4"/>
        <v>100</v>
      </c>
      <c r="X15" s="42">
        <f t="shared" si="5"/>
        <v>144</v>
      </c>
      <c r="Y15" s="42">
        <f t="shared" si="6"/>
        <v>0</v>
      </c>
      <c r="Z15" s="42">
        <f t="shared" si="7"/>
        <v>0</v>
      </c>
      <c r="AA15" s="42">
        <f t="shared" si="8"/>
        <v>0</v>
      </c>
      <c r="AB15" s="42">
        <f t="shared" si="9"/>
        <v>0</v>
      </c>
      <c r="AC15" s="42">
        <f t="shared" si="10"/>
        <v>0</v>
      </c>
      <c r="AD15" s="42">
        <f t="shared" si="11"/>
        <v>0</v>
      </c>
      <c r="AE15" s="42">
        <f t="shared" si="12"/>
        <v>0</v>
      </c>
      <c r="AF15" s="42">
        <f t="shared" si="13"/>
        <v>0</v>
      </c>
      <c r="AG15" s="42">
        <f t="shared" si="14"/>
        <v>0</v>
      </c>
      <c r="AH15" s="42">
        <f t="shared" si="15"/>
        <v>0</v>
      </c>
      <c r="AI15" s="42">
        <f t="shared" si="16"/>
        <v>0</v>
      </c>
      <c r="AJ15" s="42">
        <f t="shared" si="17"/>
        <v>0</v>
      </c>
      <c r="AM15" s="44"/>
      <c r="AO15" s="44"/>
    </row>
    <row r="16" spans="1:41">
      <c r="A16" s="42" t="s">
        <v>4</v>
      </c>
      <c r="B16" s="67">
        <v>7</v>
      </c>
      <c r="C16" s="67">
        <v>10</v>
      </c>
      <c r="D16" s="67">
        <v>14</v>
      </c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42">
        <f t="shared" si="1"/>
        <v>31</v>
      </c>
      <c r="R16" s="42">
        <f t="shared" si="2"/>
        <v>961</v>
      </c>
      <c r="U16" s="42" t="s">
        <v>4</v>
      </c>
      <c r="V16" s="42">
        <f t="shared" si="3"/>
        <v>49</v>
      </c>
      <c r="W16" s="42">
        <f t="shared" si="4"/>
        <v>100</v>
      </c>
      <c r="X16" s="42">
        <f t="shared" si="5"/>
        <v>196</v>
      </c>
      <c r="Y16" s="42">
        <f t="shared" si="6"/>
        <v>0</v>
      </c>
      <c r="Z16" s="42">
        <f t="shared" si="7"/>
        <v>0</v>
      </c>
      <c r="AA16" s="42">
        <f t="shared" si="8"/>
        <v>0</v>
      </c>
      <c r="AB16" s="42">
        <f t="shared" si="9"/>
        <v>0</v>
      </c>
      <c r="AC16" s="42">
        <f t="shared" si="10"/>
        <v>0</v>
      </c>
      <c r="AD16" s="42">
        <f t="shared" si="11"/>
        <v>0</v>
      </c>
      <c r="AE16" s="42">
        <f t="shared" si="12"/>
        <v>0</v>
      </c>
      <c r="AF16" s="42">
        <f t="shared" si="13"/>
        <v>0</v>
      </c>
      <c r="AG16" s="42">
        <f t="shared" si="14"/>
        <v>0</v>
      </c>
      <c r="AH16" s="42">
        <f t="shared" si="15"/>
        <v>0</v>
      </c>
      <c r="AI16" s="42">
        <f t="shared" si="16"/>
        <v>0</v>
      </c>
      <c r="AJ16" s="42">
        <f t="shared" si="17"/>
        <v>0</v>
      </c>
      <c r="AM16" s="44"/>
      <c r="AO16" s="44"/>
    </row>
    <row r="17" spans="1:41">
      <c r="A17" s="42" t="s">
        <v>5</v>
      </c>
      <c r="B17" s="67">
        <v>4</v>
      </c>
      <c r="C17" s="67">
        <v>4</v>
      </c>
      <c r="D17" s="67">
        <v>5</v>
      </c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42">
        <f t="shared" si="1"/>
        <v>13</v>
      </c>
      <c r="R17" s="42">
        <f t="shared" si="2"/>
        <v>169</v>
      </c>
      <c r="U17" s="42" t="s">
        <v>5</v>
      </c>
      <c r="V17" s="42">
        <f t="shared" si="3"/>
        <v>16</v>
      </c>
      <c r="W17" s="42">
        <f t="shared" si="4"/>
        <v>16</v>
      </c>
      <c r="X17" s="42">
        <f t="shared" si="5"/>
        <v>25</v>
      </c>
      <c r="Y17" s="42">
        <f t="shared" si="6"/>
        <v>0</v>
      </c>
      <c r="Z17" s="42">
        <f t="shared" si="7"/>
        <v>0</v>
      </c>
      <c r="AA17" s="42">
        <f t="shared" si="8"/>
        <v>0</v>
      </c>
      <c r="AB17" s="42">
        <f t="shared" si="9"/>
        <v>0</v>
      </c>
      <c r="AC17" s="42">
        <f t="shared" si="10"/>
        <v>0</v>
      </c>
      <c r="AD17" s="42">
        <f t="shared" si="11"/>
        <v>0</v>
      </c>
      <c r="AE17" s="42">
        <f t="shared" si="12"/>
        <v>0</v>
      </c>
      <c r="AF17" s="42">
        <f t="shared" si="13"/>
        <v>0</v>
      </c>
      <c r="AG17" s="42">
        <f t="shared" si="14"/>
        <v>0</v>
      </c>
      <c r="AH17" s="42">
        <f t="shared" si="15"/>
        <v>0</v>
      </c>
      <c r="AI17" s="42">
        <f t="shared" si="16"/>
        <v>0</v>
      </c>
      <c r="AJ17" s="42">
        <f t="shared" si="17"/>
        <v>0</v>
      </c>
      <c r="AM17" s="44"/>
      <c r="AO17" s="44"/>
    </row>
    <row r="18" spans="1:41">
      <c r="A18" s="42" t="s">
        <v>6</v>
      </c>
      <c r="B18" s="67">
        <v>1</v>
      </c>
      <c r="C18" s="67">
        <v>0</v>
      </c>
      <c r="D18" s="67">
        <v>3</v>
      </c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42">
        <f t="shared" si="1"/>
        <v>4</v>
      </c>
      <c r="R18" s="42">
        <f t="shared" si="2"/>
        <v>16</v>
      </c>
      <c r="U18" s="42" t="s">
        <v>6</v>
      </c>
      <c r="V18" s="42">
        <f t="shared" si="3"/>
        <v>1</v>
      </c>
      <c r="W18" s="42">
        <f t="shared" si="4"/>
        <v>0</v>
      </c>
      <c r="X18" s="42">
        <f t="shared" si="5"/>
        <v>9</v>
      </c>
      <c r="Y18" s="42">
        <f t="shared" si="6"/>
        <v>0</v>
      </c>
      <c r="Z18" s="42">
        <f t="shared" si="7"/>
        <v>0</v>
      </c>
      <c r="AA18" s="42">
        <f t="shared" si="8"/>
        <v>0</v>
      </c>
      <c r="AB18" s="42">
        <f t="shared" si="9"/>
        <v>0</v>
      </c>
      <c r="AC18" s="42">
        <f t="shared" si="10"/>
        <v>0</v>
      </c>
      <c r="AD18" s="42">
        <f t="shared" si="11"/>
        <v>0</v>
      </c>
      <c r="AE18" s="42">
        <f t="shared" si="12"/>
        <v>0</v>
      </c>
      <c r="AF18" s="42">
        <f t="shared" si="13"/>
        <v>0</v>
      </c>
      <c r="AG18" s="42">
        <f t="shared" si="14"/>
        <v>0</v>
      </c>
      <c r="AH18" s="42">
        <f t="shared" si="15"/>
        <v>0</v>
      </c>
      <c r="AI18" s="42">
        <f t="shared" si="16"/>
        <v>0</v>
      </c>
      <c r="AJ18" s="42">
        <f t="shared" si="17"/>
        <v>0</v>
      </c>
      <c r="AM18" s="44"/>
      <c r="AO18" s="44"/>
    </row>
    <row r="19" spans="1:41">
      <c r="A19" s="42" t="s">
        <v>7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42">
        <f t="shared" si="1"/>
        <v>0</v>
      </c>
      <c r="R19" s="42">
        <f t="shared" si="2"/>
        <v>0</v>
      </c>
      <c r="U19" s="42" t="s">
        <v>7</v>
      </c>
      <c r="V19" s="42">
        <f t="shared" si="3"/>
        <v>0</v>
      </c>
      <c r="W19" s="42">
        <f t="shared" si="4"/>
        <v>0</v>
      </c>
      <c r="X19" s="42">
        <f t="shared" si="5"/>
        <v>0</v>
      </c>
      <c r="Y19" s="42">
        <f t="shared" si="6"/>
        <v>0</v>
      </c>
      <c r="Z19" s="42">
        <f t="shared" si="7"/>
        <v>0</v>
      </c>
      <c r="AA19" s="42">
        <f t="shared" si="8"/>
        <v>0</v>
      </c>
      <c r="AB19" s="42">
        <f t="shared" si="9"/>
        <v>0</v>
      </c>
      <c r="AC19" s="42">
        <f t="shared" si="10"/>
        <v>0</v>
      </c>
      <c r="AD19" s="42">
        <f t="shared" si="11"/>
        <v>0</v>
      </c>
      <c r="AE19" s="42">
        <f t="shared" si="12"/>
        <v>0</v>
      </c>
      <c r="AF19" s="42">
        <f t="shared" si="13"/>
        <v>0</v>
      </c>
      <c r="AG19" s="42">
        <f t="shared" si="14"/>
        <v>0</v>
      </c>
      <c r="AH19" s="42">
        <f t="shared" si="15"/>
        <v>0</v>
      </c>
      <c r="AI19" s="42">
        <f t="shared" si="16"/>
        <v>0</v>
      </c>
      <c r="AJ19" s="42">
        <f t="shared" si="17"/>
        <v>0</v>
      </c>
      <c r="AM19" s="44"/>
      <c r="AO19" s="44"/>
    </row>
    <row r="20" spans="1:41">
      <c r="A20" s="42" t="s">
        <v>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42">
        <f t="shared" si="1"/>
        <v>0</v>
      </c>
      <c r="R20" s="42">
        <f t="shared" si="2"/>
        <v>0</v>
      </c>
      <c r="U20" s="42" t="s">
        <v>8</v>
      </c>
      <c r="V20" s="42">
        <f t="shared" si="3"/>
        <v>0</v>
      </c>
      <c r="W20" s="42">
        <f t="shared" si="4"/>
        <v>0</v>
      </c>
      <c r="X20" s="42">
        <f t="shared" si="5"/>
        <v>0</v>
      </c>
      <c r="Y20" s="42">
        <f t="shared" si="6"/>
        <v>0</v>
      </c>
      <c r="Z20" s="42">
        <f t="shared" si="7"/>
        <v>0</v>
      </c>
      <c r="AA20" s="42">
        <f t="shared" si="8"/>
        <v>0</v>
      </c>
      <c r="AB20" s="42">
        <f t="shared" si="9"/>
        <v>0</v>
      </c>
      <c r="AC20" s="42">
        <f t="shared" si="10"/>
        <v>0</v>
      </c>
      <c r="AD20" s="42">
        <f t="shared" si="11"/>
        <v>0</v>
      </c>
      <c r="AE20" s="42">
        <f t="shared" si="12"/>
        <v>0</v>
      </c>
      <c r="AF20" s="42">
        <f t="shared" si="13"/>
        <v>0</v>
      </c>
      <c r="AG20" s="42">
        <f t="shared" si="14"/>
        <v>0</v>
      </c>
      <c r="AH20" s="42">
        <f t="shared" si="15"/>
        <v>0</v>
      </c>
      <c r="AI20" s="42">
        <f t="shared" si="16"/>
        <v>0</v>
      </c>
      <c r="AJ20" s="42">
        <f t="shared" si="17"/>
        <v>0</v>
      </c>
      <c r="AM20" s="44"/>
      <c r="AO20" s="44"/>
    </row>
    <row r="21" spans="1:41">
      <c r="A21" s="42" t="s">
        <v>9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42">
        <f t="shared" si="1"/>
        <v>0</v>
      </c>
      <c r="R21" s="42">
        <f t="shared" si="2"/>
        <v>0</v>
      </c>
      <c r="U21" s="42" t="s">
        <v>9</v>
      </c>
      <c r="V21" s="42">
        <f t="shared" si="3"/>
        <v>0</v>
      </c>
      <c r="W21" s="42">
        <f t="shared" si="4"/>
        <v>0</v>
      </c>
      <c r="X21" s="42">
        <f t="shared" si="5"/>
        <v>0</v>
      </c>
      <c r="Y21" s="42">
        <f t="shared" si="6"/>
        <v>0</v>
      </c>
      <c r="Z21" s="42">
        <f t="shared" si="7"/>
        <v>0</v>
      </c>
      <c r="AA21" s="42">
        <f t="shared" si="8"/>
        <v>0</v>
      </c>
      <c r="AB21" s="42">
        <f t="shared" si="9"/>
        <v>0</v>
      </c>
      <c r="AC21" s="42">
        <f t="shared" si="10"/>
        <v>0</v>
      </c>
      <c r="AD21" s="42">
        <f t="shared" si="11"/>
        <v>0</v>
      </c>
      <c r="AE21" s="42">
        <f t="shared" si="12"/>
        <v>0</v>
      </c>
      <c r="AF21" s="42">
        <f t="shared" si="13"/>
        <v>0</v>
      </c>
      <c r="AG21" s="42">
        <f t="shared" si="14"/>
        <v>0</v>
      </c>
      <c r="AH21" s="42">
        <f t="shared" si="15"/>
        <v>0</v>
      </c>
      <c r="AI21" s="42">
        <f t="shared" si="16"/>
        <v>0</v>
      </c>
      <c r="AJ21" s="42">
        <f t="shared" si="17"/>
        <v>0</v>
      </c>
      <c r="AM21" s="44"/>
      <c r="AO21" s="44"/>
    </row>
    <row r="22" spans="1:41">
      <c r="A22" s="42" t="s">
        <v>10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42">
        <f t="shared" ref="Q22:Q85" si="18">SUM(B22:P22)</f>
        <v>0</v>
      </c>
      <c r="R22" s="42">
        <f t="shared" si="2"/>
        <v>0</v>
      </c>
      <c r="U22" s="42" t="s">
        <v>10</v>
      </c>
      <c r="V22" s="42">
        <f t="shared" si="3"/>
        <v>0</v>
      </c>
      <c r="W22" s="42">
        <f t="shared" si="4"/>
        <v>0</v>
      </c>
      <c r="X22" s="42">
        <f t="shared" si="5"/>
        <v>0</v>
      </c>
      <c r="Y22" s="42">
        <f t="shared" si="6"/>
        <v>0</v>
      </c>
      <c r="Z22" s="42">
        <f t="shared" si="7"/>
        <v>0</v>
      </c>
      <c r="AA22" s="42">
        <f t="shared" si="8"/>
        <v>0</v>
      </c>
      <c r="AB22" s="42">
        <f t="shared" si="9"/>
        <v>0</v>
      </c>
      <c r="AC22" s="42">
        <f t="shared" si="10"/>
        <v>0</v>
      </c>
      <c r="AD22" s="42">
        <f t="shared" si="11"/>
        <v>0</v>
      </c>
      <c r="AE22" s="42">
        <f t="shared" si="12"/>
        <v>0</v>
      </c>
      <c r="AF22" s="42">
        <f t="shared" si="13"/>
        <v>0</v>
      </c>
      <c r="AG22" s="42">
        <f t="shared" si="14"/>
        <v>0</v>
      </c>
      <c r="AH22" s="42">
        <f t="shared" si="15"/>
        <v>0</v>
      </c>
      <c r="AI22" s="42">
        <f t="shared" si="16"/>
        <v>0</v>
      </c>
      <c r="AJ22" s="42">
        <f t="shared" si="17"/>
        <v>0</v>
      </c>
      <c r="AM22" s="44"/>
      <c r="AO22" s="44"/>
    </row>
    <row r="23" spans="1:41">
      <c r="A23" s="42" t="s">
        <v>11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42">
        <f t="shared" si="18"/>
        <v>0</v>
      </c>
      <c r="R23" s="42">
        <f t="shared" si="2"/>
        <v>0</v>
      </c>
      <c r="U23" s="42" t="s">
        <v>11</v>
      </c>
      <c r="V23" s="42">
        <f t="shared" si="3"/>
        <v>0</v>
      </c>
      <c r="W23" s="42">
        <f t="shared" si="4"/>
        <v>0</v>
      </c>
      <c r="X23" s="42">
        <f t="shared" si="5"/>
        <v>0</v>
      </c>
      <c r="Y23" s="42">
        <f t="shared" si="6"/>
        <v>0</v>
      </c>
      <c r="Z23" s="42">
        <f t="shared" si="7"/>
        <v>0</v>
      </c>
      <c r="AA23" s="42">
        <f t="shared" si="8"/>
        <v>0</v>
      </c>
      <c r="AB23" s="42">
        <f t="shared" si="9"/>
        <v>0</v>
      </c>
      <c r="AC23" s="42">
        <f t="shared" si="10"/>
        <v>0</v>
      </c>
      <c r="AD23" s="42">
        <f t="shared" si="11"/>
        <v>0</v>
      </c>
      <c r="AE23" s="42">
        <f t="shared" si="12"/>
        <v>0</v>
      </c>
      <c r="AF23" s="42">
        <f t="shared" si="13"/>
        <v>0</v>
      </c>
      <c r="AG23" s="42">
        <f t="shared" si="14"/>
        <v>0</v>
      </c>
      <c r="AH23" s="42">
        <f t="shared" si="15"/>
        <v>0</v>
      </c>
      <c r="AI23" s="42">
        <f t="shared" si="16"/>
        <v>0</v>
      </c>
      <c r="AJ23" s="42">
        <f t="shared" si="17"/>
        <v>0</v>
      </c>
      <c r="AM23" s="44"/>
      <c r="AO23" s="44"/>
    </row>
    <row r="24" spans="1:41">
      <c r="A24" s="42" t="s">
        <v>49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42">
        <f t="shared" si="18"/>
        <v>0</v>
      </c>
      <c r="R24" s="42">
        <f t="shared" si="2"/>
        <v>0</v>
      </c>
      <c r="U24" s="42" t="s">
        <v>49</v>
      </c>
      <c r="V24" s="42">
        <f t="shared" si="3"/>
        <v>0</v>
      </c>
      <c r="W24" s="42">
        <f t="shared" si="4"/>
        <v>0</v>
      </c>
      <c r="X24" s="42">
        <f t="shared" si="5"/>
        <v>0</v>
      </c>
      <c r="Y24" s="42">
        <f t="shared" si="6"/>
        <v>0</v>
      </c>
      <c r="Z24" s="42">
        <f t="shared" si="7"/>
        <v>0</v>
      </c>
      <c r="AA24" s="42">
        <f t="shared" si="8"/>
        <v>0</v>
      </c>
      <c r="AB24" s="42">
        <f t="shared" si="9"/>
        <v>0</v>
      </c>
      <c r="AC24" s="42">
        <f t="shared" si="10"/>
        <v>0</v>
      </c>
      <c r="AD24" s="42">
        <f t="shared" si="11"/>
        <v>0</v>
      </c>
      <c r="AE24" s="42">
        <f t="shared" si="12"/>
        <v>0</v>
      </c>
      <c r="AF24" s="42">
        <f t="shared" si="13"/>
        <v>0</v>
      </c>
      <c r="AG24" s="42">
        <f t="shared" si="14"/>
        <v>0</v>
      </c>
      <c r="AH24" s="42">
        <f t="shared" si="15"/>
        <v>0</v>
      </c>
      <c r="AI24" s="42">
        <f t="shared" si="16"/>
        <v>0</v>
      </c>
      <c r="AJ24" s="42">
        <f t="shared" si="17"/>
        <v>0</v>
      </c>
      <c r="AM24" s="44"/>
      <c r="AO24" s="44"/>
    </row>
    <row r="25" spans="1:41">
      <c r="A25" s="42" t="s">
        <v>50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42">
        <f t="shared" si="18"/>
        <v>0</v>
      </c>
      <c r="R25" s="42">
        <f t="shared" si="2"/>
        <v>0</v>
      </c>
      <c r="U25" s="42" t="s">
        <v>50</v>
      </c>
      <c r="V25" s="42">
        <f t="shared" si="3"/>
        <v>0</v>
      </c>
      <c r="W25" s="42">
        <f t="shared" si="4"/>
        <v>0</v>
      </c>
      <c r="X25" s="42">
        <f t="shared" si="5"/>
        <v>0</v>
      </c>
      <c r="Y25" s="42">
        <f t="shared" si="6"/>
        <v>0</v>
      </c>
      <c r="Z25" s="42">
        <f t="shared" si="7"/>
        <v>0</v>
      </c>
      <c r="AA25" s="42">
        <f t="shared" si="8"/>
        <v>0</v>
      </c>
      <c r="AB25" s="42">
        <f t="shared" si="9"/>
        <v>0</v>
      </c>
      <c r="AC25" s="42">
        <f t="shared" si="10"/>
        <v>0</v>
      </c>
      <c r="AD25" s="42">
        <f t="shared" si="11"/>
        <v>0</v>
      </c>
      <c r="AE25" s="42">
        <f t="shared" si="12"/>
        <v>0</v>
      </c>
      <c r="AF25" s="42">
        <f t="shared" si="13"/>
        <v>0</v>
      </c>
      <c r="AG25" s="42">
        <f t="shared" si="14"/>
        <v>0</v>
      </c>
      <c r="AH25" s="42">
        <f t="shared" si="15"/>
        <v>0</v>
      </c>
      <c r="AI25" s="42">
        <f t="shared" si="16"/>
        <v>0</v>
      </c>
      <c r="AJ25" s="42">
        <f t="shared" si="17"/>
        <v>0</v>
      </c>
      <c r="AM25" s="44"/>
      <c r="AO25" s="44"/>
    </row>
    <row r="26" spans="1:41">
      <c r="A26" s="42" t="s">
        <v>51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2">
        <f t="shared" si="18"/>
        <v>0</v>
      </c>
      <c r="R26" s="42">
        <f t="shared" si="2"/>
        <v>0</v>
      </c>
      <c r="U26" s="42" t="s">
        <v>51</v>
      </c>
      <c r="V26" s="42">
        <f t="shared" si="3"/>
        <v>0</v>
      </c>
      <c r="W26" s="42">
        <f t="shared" si="4"/>
        <v>0</v>
      </c>
      <c r="X26" s="42">
        <f t="shared" si="5"/>
        <v>0</v>
      </c>
      <c r="Y26" s="42">
        <f t="shared" si="6"/>
        <v>0</v>
      </c>
      <c r="Z26" s="42">
        <f t="shared" si="7"/>
        <v>0</v>
      </c>
      <c r="AA26" s="42">
        <f t="shared" si="8"/>
        <v>0</v>
      </c>
      <c r="AB26" s="42">
        <f t="shared" si="9"/>
        <v>0</v>
      </c>
      <c r="AC26" s="42">
        <f t="shared" si="10"/>
        <v>0</v>
      </c>
      <c r="AD26" s="42">
        <f t="shared" si="11"/>
        <v>0</v>
      </c>
      <c r="AE26" s="42">
        <f t="shared" si="12"/>
        <v>0</v>
      </c>
      <c r="AF26" s="42">
        <f t="shared" si="13"/>
        <v>0</v>
      </c>
      <c r="AG26" s="42">
        <f t="shared" si="14"/>
        <v>0</v>
      </c>
      <c r="AH26" s="42">
        <f t="shared" si="15"/>
        <v>0</v>
      </c>
      <c r="AI26" s="42">
        <f t="shared" si="16"/>
        <v>0</v>
      </c>
      <c r="AJ26" s="42">
        <f t="shared" si="17"/>
        <v>0</v>
      </c>
      <c r="AM26" s="44"/>
      <c r="AO26" s="44"/>
    </row>
    <row r="27" spans="1:41">
      <c r="A27" s="42" t="s">
        <v>52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42">
        <f t="shared" si="18"/>
        <v>0</v>
      </c>
      <c r="R27" s="42">
        <f t="shared" si="2"/>
        <v>0</v>
      </c>
      <c r="U27" s="42" t="s">
        <v>52</v>
      </c>
      <c r="V27" s="42">
        <f t="shared" si="3"/>
        <v>0</v>
      </c>
      <c r="W27" s="42">
        <f t="shared" si="4"/>
        <v>0</v>
      </c>
      <c r="X27" s="42">
        <f t="shared" si="5"/>
        <v>0</v>
      </c>
      <c r="Y27" s="42">
        <f t="shared" si="6"/>
        <v>0</v>
      </c>
      <c r="Z27" s="42">
        <f t="shared" si="7"/>
        <v>0</v>
      </c>
      <c r="AA27" s="42">
        <f t="shared" si="8"/>
        <v>0</v>
      </c>
      <c r="AB27" s="42">
        <f t="shared" si="9"/>
        <v>0</v>
      </c>
      <c r="AC27" s="42">
        <f t="shared" si="10"/>
        <v>0</v>
      </c>
      <c r="AD27" s="42">
        <f t="shared" si="11"/>
        <v>0</v>
      </c>
      <c r="AE27" s="42">
        <f t="shared" si="12"/>
        <v>0</v>
      </c>
      <c r="AF27" s="42">
        <f t="shared" si="13"/>
        <v>0</v>
      </c>
      <c r="AG27" s="42">
        <f t="shared" si="14"/>
        <v>0</v>
      </c>
      <c r="AH27" s="42">
        <f t="shared" si="15"/>
        <v>0</v>
      </c>
      <c r="AI27" s="42">
        <f t="shared" si="16"/>
        <v>0</v>
      </c>
      <c r="AJ27" s="42">
        <f t="shared" si="17"/>
        <v>0</v>
      </c>
      <c r="AM27" s="44"/>
      <c r="AO27" s="44"/>
    </row>
    <row r="28" spans="1:41">
      <c r="A28" s="42" t="s">
        <v>53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42">
        <f t="shared" si="18"/>
        <v>0</v>
      </c>
      <c r="R28" s="42">
        <f t="shared" si="2"/>
        <v>0</v>
      </c>
      <c r="U28" s="42" t="s">
        <v>53</v>
      </c>
      <c r="V28" s="42">
        <f t="shared" si="3"/>
        <v>0</v>
      </c>
      <c r="W28" s="42">
        <f t="shared" si="4"/>
        <v>0</v>
      </c>
      <c r="X28" s="42">
        <f t="shared" si="5"/>
        <v>0</v>
      </c>
      <c r="Y28" s="42">
        <f t="shared" si="6"/>
        <v>0</v>
      </c>
      <c r="Z28" s="42">
        <f t="shared" si="7"/>
        <v>0</v>
      </c>
      <c r="AA28" s="42">
        <f t="shared" si="8"/>
        <v>0</v>
      </c>
      <c r="AB28" s="42">
        <f t="shared" si="9"/>
        <v>0</v>
      </c>
      <c r="AC28" s="42">
        <f t="shared" si="10"/>
        <v>0</v>
      </c>
      <c r="AD28" s="42">
        <f t="shared" si="11"/>
        <v>0</v>
      </c>
      <c r="AE28" s="42">
        <f t="shared" si="12"/>
        <v>0</v>
      </c>
      <c r="AF28" s="42">
        <f t="shared" si="13"/>
        <v>0</v>
      </c>
      <c r="AG28" s="42">
        <f t="shared" si="14"/>
        <v>0</v>
      </c>
      <c r="AH28" s="42">
        <f t="shared" si="15"/>
        <v>0</v>
      </c>
      <c r="AI28" s="42">
        <f t="shared" si="16"/>
        <v>0</v>
      </c>
      <c r="AJ28" s="42">
        <f t="shared" si="17"/>
        <v>0</v>
      </c>
      <c r="AM28" s="44"/>
      <c r="AO28" s="44"/>
    </row>
    <row r="29" spans="1:41">
      <c r="A29" s="42" t="s">
        <v>54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42">
        <f t="shared" si="18"/>
        <v>0</v>
      </c>
      <c r="R29" s="42">
        <f t="shared" si="2"/>
        <v>0</v>
      </c>
      <c r="U29" s="42" t="s">
        <v>54</v>
      </c>
      <c r="V29" s="42">
        <f t="shared" si="3"/>
        <v>0</v>
      </c>
      <c r="W29" s="42">
        <f t="shared" si="4"/>
        <v>0</v>
      </c>
      <c r="X29" s="42">
        <f t="shared" si="5"/>
        <v>0</v>
      </c>
      <c r="Y29" s="42">
        <f t="shared" si="6"/>
        <v>0</v>
      </c>
      <c r="Z29" s="42">
        <f t="shared" si="7"/>
        <v>0</v>
      </c>
      <c r="AA29" s="42">
        <f t="shared" si="8"/>
        <v>0</v>
      </c>
      <c r="AB29" s="42">
        <f t="shared" si="9"/>
        <v>0</v>
      </c>
      <c r="AC29" s="42">
        <f t="shared" si="10"/>
        <v>0</v>
      </c>
      <c r="AD29" s="42">
        <f t="shared" si="11"/>
        <v>0</v>
      </c>
      <c r="AE29" s="42">
        <f t="shared" si="12"/>
        <v>0</v>
      </c>
      <c r="AF29" s="42">
        <f t="shared" si="13"/>
        <v>0</v>
      </c>
      <c r="AG29" s="42">
        <f t="shared" si="14"/>
        <v>0</v>
      </c>
      <c r="AH29" s="42">
        <f t="shared" si="15"/>
        <v>0</v>
      </c>
      <c r="AI29" s="42">
        <f t="shared" si="16"/>
        <v>0</v>
      </c>
      <c r="AJ29" s="42">
        <f t="shared" si="17"/>
        <v>0</v>
      </c>
      <c r="AM29" s="44"/>
      <c r="AO29" s="44"/>
    </row>
    <row r="30" spans="1:41">
      <c r="A30" s="42" t="s">
        <v>55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42">
        <f t="shared" si="18"/>
        <v>0</v>
      </c>
      <c r="R30" s="42">
        <f t="shared" si="2"/>
        <v>0</v>
      </c>
      <c r="U30" s="42" t="s">
        <v>55</v>
      </c>
      <c r="V30" s="42">
        <f t="shared" si="3"/>
        <v>0</v>
      </c>
      <c r="W30" s="42">
        <f t="shared" si="4"/>
        <v>0</v>
      </c>
      <c r="X30" s="42">
        <f t="shared" si="5"/>
        <v>0</v>
      </c>
      <c r="Y30" s="42">
        <f t="shared" si="6"/>
        <v>0</v>
      </c>
      <c r="Z30" s="42">
        <f t="shared" si="7"/>
        <v>0</v>
      </c>
      <c r="AA30" s="42">
        <f t="shared" si="8"/>
        <v>0</v>
      </c>
      <c r="AB30" s="42">
        <f t="shared" si="9"/>
        <v>0</v>
      </c>
      <c r="AC30" s="42">
        <f t="shared" si="10"/>
        <v>0</v>
      </c>
      <c r="AD30" s="42">
        <f t="shared" si="11"/>
        <v>0</v>
      </c>
      <c r="AE30" s="42">
        <f t="shared" si="12"/>
        <v>0</v>
      </c>
      <c r="AF30" s="42">
        <f t="shared" si="13"/>
        <v>0</v>
      </c>
      <c r="AG30" s="42">
        <f t="shared" si="14"/>
        <v>0</v>
      </c>
      <c r="AH30" s="42">
        <f t="shared" si="15"/>
        <v>0</v>
      </c>
      <c r="AI30" s="42">
        <f t="shared" si="16"/>
        <v>0</v>
      </c>
      <c r="AJ30" s="42">
        <f t="shared" si="17"/>
        <v>0</v>
      </c>
      <c r="AM30" s="44"/>
      <c r="AO30" s="44"/>
    </row>
    <row r="31" spans="1:41">
      <c r="A31" s="42" t="s">
        <v>56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2">
        <f t="shared" si="18"/>
        <v>0</v>
      </c>
      <c r="R31" s="42">
        <f t="shared" si="2"/>
        <v>0</v>
      </c>
      <c r="U31" s="42" t="s">
        <v>56</v>
      </c>
      <c r="V31" s="42">
        <f t="shared" si="3"/>
        <v>0</v>
      </c>
      <c r="W31" s="42">
        <f t="shared" si="4"/>
        <v>0</v>
      </c>
      <c r="X31" s="42">
        <f t="shared" si="5"/>
        <v>0</v>
      </c>
      <c r="Y31" s="42">
        <f t="shared" si="6"/>
        <v>0</v>
      </c>
      <c r="Z31" s="42">
        <f t="shared" si="7"/>
        <v>0</v>
      </c>
      <c r="AA31" s="42">
        <f t="shared" si="8"/>
        <v>0</v>
      </c>
      <c r="AB31" s="42">
        <f t="shared" si="9"/>
        <v>0</v>
      </c>
      <c r="AC31" s="42">
        <f t="shared" si="10"/>
        <v>0</v>
      </c>
      <c r="AD31" s="42">
        <f t="shared" si="11"/>
        <v>0</v>
      </c>
      <c r="AE31" s="42">
        <f t="shared" si="12"/>
        <v>0</v>
      </c>
      <c r="AF31" s="42">
        <f t="shared" si="13"/>
        <v>0</v>
      </c>
      <c r="AG31" s="42">
        <f t="shared" si="14"/>
        <v>0</v>
      </c>
      <c r="AH31" s="42">
        <f t="shared" si="15"/>
        <v>0</v>
      </c>
      <c r="AI31" s="42">
        <f t="shared" si="16"/>
        <v>0</v>
      </c>
      <c r="AJ31" s="42">
        <f t="shared" si="17"/>
        <v>0</v>
      </c>
    </row>
    <row r="32" spans="1:41">
      <c r="A32" s="42" t="s">
        <v>57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42">
        <f t="shared" si="18"/>
        <v>0</v>
      </c>
      <c r="R32" s="42">
        <f t="shared" si="2"/>
        <v>0</v>
      </c>
      <c r="U32" s="42" t="s">
        <v>57</v>
      </c>
      <c r="V32" s="42">
        <f t="shared" si="3"/>
        <v>0</v>
      </c>
      <c r="W32" s="42">
        <f t="shared" si="4"/>
        <v>0</v>
      </c>
      <c r="X32" s="42">
        <f t="shared" si="5"/>
        <v>0</v>
      </c>
      <c r="Y32" s="42">
        <f t="shared" si="6"/>
        <v>0</v>
      </c>
      <c r="Z32" s="42">
        <f t="shared" si="7"/>
        <v>0</v>
      </c>
      <c r="AA32" s="42">
        <f t="shared" si="8"/>
        <v>0</v>
      </c>
      <c r="AB32" s="42">
        <f t="shared" si="9"/>
        <v>0</v>
      </c>
      <c r="AC32" s="42">
        <f t="shared" si="10"/>
        <v>0</v>
      </c>
      <c r="AD32" s="42">
        <f t="shared" si="11"/>
        <v>0</v>
      </c>
      <c r="AE32" s="42">
        <f t="shared" si="12"/>
        <v>0</v>
      </c>
      <c r="AF32" s="42">
        <f t="shared" si="13"/>
        <v>0</v>
      </c>
      <c r="AG32" s="42">
        <f t="shared" si="14"/>
        <v>0</v>
      </c>
      <c r="AH32" s="42">
        <f t="shared" si="15"/>
        <v>0</v>
      </c>
      <c r="AI32" s="42">
        <f t="shared" si="16"/>
        <v>0</v>
      </c>
      <c r="AJ32" s="42">
        <f t="shared" si="17"/>
        <v>0</v>
      </c>
    </row>
    <row r="33" spans="1:36">
      <c r="A33" s="42" t="s">
        <v>58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42">
        <f t="shared" si="18"/>
        <v>0</v>
      </c>
      <c r="R33" s="42">
        <f t="shared" si="2"/>
        <v>0</v>
      </c>
      <c r="U33" s="42" t="s">
        <v>58</v>
      </c>
      <c r="V33" s="42">
        <f t="shared" si="3"/>
        <v>0</v>
      </c>
      <c r="W33" s="42">
        <f t="shared" si="4"/>
        <v>0</v>
      </c>
      <c r="X33" s="42">
        <f t="shared" si="5"/>
        <v>0</v>
      </c>
      <c r="Y33" s="42">
        <f t="shared" si="6"/>
        <v>0</v>
      </c>
      <c r="Z33" s="42">
        <f t="shared" si="7"/>
        <v>0</v>
      </c>
      <c r="AA33" s="42">
        <f t="shared" si="8"/>
        <v>0</v>
      </c>
      <c r="AB33" s="42">
        <f t="shared" si="9"/>
        <v>0</v>
      </c>
      <c r="AC33" s="42">
        <f t="shared" si="10"/>
        <v>0</v>
      </c>
      <c r="AD33" s="42">
        <f t="shared" si="11"/>
        <v>0</v>
      </c>
      <c r="AE33" s="42">
        <f t="shared" si="12"/>
        <v>0</v>
      </c>
      <c r="AF33" s="42">
        <f t="shared" si="13"/>
        <v>0</v>
      </c>
      <c r="AG33" s="42">
        <f t="shared" si="14"/>
        <v>0</v>
      </c>
      <c r="AH33" s="42">
        <f t="shared" si="15"/>
        <v>0</v>
      </c>
      <c r="AI33" s="42">
        <f t="shared" si="16"/>
        <v>0</v>
      </c>
      <c r="AJ33" s="42">
        <f t="shared" si="17"/>
        <v>0</v>
      </c>
    </row>
    <row r="34" spans="1:36">
      <c r="A34" s="42" t="s">
        <v>59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42">
        <f t="shared" si="18"/>
        <v>0</v>
      </c>
      <c r="R34" s="42">
        <f t="shared" si="2"/>
        <v>0</v>
      </c>
      <c r="U34" s="42" t="s">
        <v>59</v>
      </c>
      <c r="V34" s="42">
        <f t="shared" si="3"/>
        <v>0</v>
      </c>
      <c r="W34" s="42">
        <f t="shared" si="4"/>
        <v>0</v>
      </c>
      <c r="X34" s="42">
        <f t="shared" si="5"/>
        <v>0</v>
      </c>
      <c r="Y34" s="42">
        <f t="shared" si="6"/>
        <v>0</v>
      </c>
      <c r="Z34" s="42">
        <f t="shared" si="7"/>
        <v>0</v>
      </c>
      <c r="AA34" s="42">
        <f t="shared" si="8"/>
        <v>0</v>
      </c>
      <c r="AB34" s="42">
        <f t="shared" si="9"/>
        <v>0</v>
      </c>
      <c r="AC34" s="42">
        <f t="shared" si="10"/>
        <v>0</v>
      </c>
      <c r="AD34" s="42">
        <f t="shared" si="11"/>
        <v>0</v>
      </c>
      <c r="AE34" s="42">
        <f t="shared" si="12"/>
        <v>0</v>
      </c>
      <c r="AF34" s="42">
        <f t="shared" si="13"/>
        <v>0</v>
      </c>
      <c r="AG34" s="42">
        <f t="shared" si="14"/>
        <v>0</v>
      </c>
      <c r="AH34" s="42">
        <f t="shared" si="15"/>
        <v>0</v>
      </c>
      <c r="AI34" s="42">
        <f t="shared" si="16"/>
        <v>0</v>
      </c>
      <c r="AJ34" s="42">
        <f t="shared" si="17"/>
        <v>0</v>
      </c>
    </row>
    <row r="35" spans="1:36">
      <c r="A35" s="42" t="s">
        <v>60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42">
        <f t="shared" si="18"/>
        <v>0</v>
      </c>
      <c r="R35" s="42">
        <f t="shared" si="2"/>
        <v>0</v>
      </c>
      <c r="U35" s="42" t="s">
        <v>60</v>
      </c>
      <c r="V35" s="42">
        <f t="shared" si="3"/>
        <v>0</v>
      </c>
      <c r="W35" s="42">
        <f t="shared" si="4"/>
        <v>0</v>
      </c>
      <c r="X35" s="42">
        <f t="shared" si="5"/>
        <v>0</v>
      </c>
      <c r="Y35" s="42">
        <f t="shared" si="6"/>
        <v>0</v>
      </c>
      <c r="Z35" s="42">
        <f t="shared" si="7"/>
        <v>0</v>
      </c>
      <c r="AA35" s="42">
        <f t="shared" si="8"/>
        <v>0</v>
      </c>
      <c r="AB35" s="42">
        <f t="shared" si="9"/>
        <v>0</v>
      </c>
      <c r="AC35" s="42">
        <f t="shared" si="10"/>
        <v>0</v>
      </c>
      <c r="AD35" s="42">
        <f t="shared" si="11"/>
        <v>0</v>
      </c>
      <c r="AE35" s="42">
        <f t="shared" si="12"/>
        <v>0</v>
      </c>
      <c r="AF35" s="42">
        <f t="shared" si="13"/>
        <v>0</v>
      </c>
      <c r="AG35" s="42">
        <f t="shared" si="14"/>
        <v>0</v>
      </c>
      <c r="AH35" s="42">
        <f t="shared" si="15"/>
        <v>0</v>
      </c>
      <c r="AI35" s="42">
        <f t="shared" si="16"/>
        <v>0</v>
      </c>
      <c r="AJ35" s="42">
        <f t="shared" si="17"/>
        <v>0</v>
      </c>
    </row>
    <row r="36" spans="1:36">
      <c r="A36" s="42" t="s">
        <v>61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42">
        <f t="shared" si="18"/>
        <v>0</v>
      </c>
      <c r="R36" s="42">
        <f t="shared" si="2"/>
        <v>0</v>
      </c>
      <c r="U36" s="42" t="s">
        <v>61</v>
      </c>
      <c r="V36" s="42">
        <f t="shared" si="3"/>
        <v>0</v>
      </c>
      <c r="W36" s="42">
        <f t="shared" si="4"/>
        <v>0</v>
      </c>
      <c r="X36" s="42">
        <f t="shared" si="5"/>
        <v>0</v>
      </c>
      <c r="Y36" s="42">
        <f t="shared" si="6"/>
        <v>0</v>
      </c>
      <c r="Z36" s="42">
        <f t="shared" si="7"/>
        <v>0</v>
      </c>
      <c r="AA36" s="42">
        <f t="shared" si="8"/>
        <v>0</v>
      </c>
      <c r="AB36" s="42">
        <f t="shared" si="9"/>
        <v>0</v>
      </c>
      <c r="AC36" s="42">
        <f t="shared" si="10"/>
        <v>0</v>
      </c>
      <c r="AD36" s="42">
        <f t="shared" si="11"/>
        <v>0</v>
      </c>
      <c r="AE36" s="42">
        <f t="shared" si="12"/>
        <v>0</v>
      </c>
      <c r="AF36" s="42">
        <f t="shared" si="13"/>
        <v>0</v>
      </c>
      <c r="AG36" s="42">
        <f t="shared" si="14"/>
        <v>0</v>
      </c>
      <c r="AH36" s="42">
        <f t="shared" si="15"/>
        <v>0</v>
      </c>
      <c r="AI36" s="42">
        <f t="shared" si="16"/>
        <v>0</v>
      </c>
      <c r="AJ36" s="42">
        <f t="shared" si="17"/>
        <v>0</v>
      </c>
    </row>
    <row r="37" spans="1:36">
      <c r="A37" s="42" t="s">
        <v>62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42">
        <f t="shared" si="18"/>
        <v>0</v>
      </c>
      <c r="R37" s="42">
        <f t="shared" si="2"/>
        <v>0</v>
      </c>
      <c r="U37" s="42" t="s">
        <v>62</v>
      </c>
      <c r="V37" s="42">
        <f t="shared" si="3"/>
        <v>0</v>
      </c>
      <c r="W37" s="42">
        <f t="shared" si="4"/>
        <v>0</v>
      </c>
      <c r="X37" s="42">
        <f t="shared" si="5"/>
        <v>0</v>
      </c>
      <c r="Y37" s="42">
        <f t="shared" si="6"/>
        <v>0</v>
      </c>
      <c r="Z37" s="42">
        <f t="shared" si="7"/>
        <v>0</v>
      </c>
      <c r="AA37" s="42">
        <f t="shared" si="8"/>
        <v>0</v>
      </c>
      <c r="AB37" s="42">
        <f t="shared" si="9"/>
        <v>0</v>
      </c>
      <c r="AC37" s="42">
        <f t="shared" si="10"/>
        <v>0</v>
      </c>
      <c r="AD37" s="42">
        <f t="shared" si="11"/>
        <v>0</v>
      </c>
      <c r="AE37" s="42">
        <f t="shared" si="12"/>
        <v>0</v>
      </c>
      <c r="AF37" s="42">
        <f t="shared" si="13"/>
        <v>0</v>
      </c>
      <c r="AG37" s="42">
        <f t="shared" si="14"/>
        <v>0</v>
      </c>
      <c r="AH37" s="42">
        <f t="shared" si="15"/>
        <v>0</v>
      </c>
      <c r="AI37" s="42">
        <f t="shared" si="16"/>
        <v>0</v>
      </c>
      <c r="AJ37" s="42">
        <f t="shared" si="17"/>
        <v>0</v>
      </c>
    </row>
    <row r="38" spans="1:36">
      <c r="A38" s="42" t="s">
        <v>63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42">
        <f t="shared" si="18"/>
        <v>0</v>
      </c>
      <c r="R38" s="42">
        <f t="shared" si="2"/>
        <v>0</v>
      </c>
      <c r="U38" s="42" t="s">
        <v>63</v>
      </c>
      <c r="V38" s="42">
        <f t="shared" si="3"/>
        <v>0</v>
      </c>
      <c r="W38" s="42">
        <f t="shared" si="4"/>
        <v>0</v>
      </c>
      <c r="X38" s="42">
        <f t="shared" si="5"/>
        <v>0</v>
      </c>
      <c r="Y38" s="42">
        <f t="shared" si="6"/>
        <v>0</v>
      </c>
      <c r="Z38" s="42">
        <f t="shared" si="7"/>
        <v>0</v>
      </c>
      <c r="AA38" s="42">
        <f t="shared" si="8"/>
        <v>0</v>
      </c>
      <c r="AB38" s="42">
        <f t="shared" si="9"/>
        <v>0</v>
      </c>
      <c r="AC38" s="42">
        <f t="shared" si="10"/>
        <v>0</v>
      </c>
      <c r="AD38" s="42">
        <f t="shared" si="11"/>
        <v>0</v>
      </c>
      <c r="AE38" s="42">
        <f t="shared" si="12"/>
        <v>0</v>
      </c>
      <c r="AF38" s="42">
        <f t="shared" si="13"/>
        <v>0</v>
      </c>
      <c r="AG38" s="42">
        <f t="shared" si="14"/>
        <v>0</v>
      </c>
      <c r="AH38" s="42">
        <f t="shared" si="15"/>
        <v>0</v>
      </c>
      <c r="AI38" s="42">
        <f t="shared" si="16"/>
        <v>0</v>
      </c>
      <c r="AJ38" s="42">
        <f t="shared" si="17"/>
        <v>0</v>
      </c>
    </row>
    <row r="39" spans="1:36">
      <c r="A39" s="42" t="s">
        <v>64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42">
        <f t="shared" si="18"/>
        <v>0</v>
      </c>
      <c r="R39" s="42">
        <f t="shared" si="2"/>
        <v>0</v>
      </c>
      <c r="U39" s="42" t="s">
        <v>64</v>
      </c>
      <c r="V39" s="42">
        <f t="shared" si="3"/>
        <v>0</v>
      </c>
      <c r="W39" s="42">
        <f t="shared" si="4"/>
        <v>0</v>
      </c>
      <c r="X39" s="42">
        <f t="shared" si="5"/>
        <v>0</v>
      </c>
      <c r="Y39" s="42">
        <f t="shared" si="6"/>
        <v>0</v>
      </c>
      <c r="Z39" s="42">
        <f t="shared" si="7"/>
        <v>0</v>
      </c>
      <c r="AA39" s="42">
        <f t="shared" si="8"/>
        <v>0</v>
      </c>
      <c r="AB39" s="42">
        <f t="shared" si="9"/>
        <v>0</v>
      </c>
      <c r="AC39" s="42">
        <f t="shared" si="10"/>
        <v>0</v>
      </c>
      <c r="AD39" s="42">
        <f t="shared" si="11"/>
        <v>0</v>
      </c>
      <c r="AE39" s="42">
        <f t="shared" si="12"/>
        <v>0</v>
      </c>
      <c r="AF39" s="42">
        <f t="shared" si="13"/>
        <v>0</v>
      </c>
      <c r="AG39" s="42">
        <f t="shared" si="14"/>
        <v>0</v>
      </c>
      <c r="AH39" s="42">
        <f t="shared" si="15"/>
        <v>0</v>
      </c>
      <c r="AI39" s="42">
        <f t="shared" si="16"/>
        <v>0</v>
      </c>
      <c r="AJ39" s="42">
        <f t="shared" si="17"/>
        <v>0</v>
      </c>
    </row>
    <row r="40" spans="1:36">
      <c r="A40" s="42" t="s">
        <v>65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42">
        <f t="shared" si="18"/>
        <v>0</v>
      </c>
      <c r="R40" s="42">
        <f t="shared" si="2"/>
        <v>0</v>
      </c>
      <c r="U40" s="42" t="s">
        <v>65</v>
      </c>
      <c r="V40" s="42">
        <f t="shared" si="3"/>
        <v>0</v>
      </c>
      <c r="W40" s="42">
        <f t="shared" si="4"/>
        <v>0</v>
      </c>
      <c r="X40" s="42">
        <f t="shared" si="5"/>
        <v>0</v>
      </c>
      <c r="Y40" s="42">
        <f t="shared" si="6"/>
        <v>0</v>
      </c>
      <c r="Z40" s="42">
        <f t="shared" si="7"/>
        <v>0</v>
      </c>
      <c r="AA40" s="42">
        <f t="shared" si="8"/>
        <v>0</v>
      </c>
      <c r="AB40" s="42">
        <f t="shared" si="9"/>
        <v>0</v>
      </c>
      <c r="AC40" s="42">
        <f t="shared" si="10"/>
        <v>0</v>
      </c>
      <c r="AD40" s="42">
        <f t="shared" si="11"/>
        <v>0</v>
      </c>
      <c r="AE40" s="42">
        <f t="shared" si="12"/>
        <v>0</v>
      </c>
      <c r="AF40" s="42">
        <f t="shared" si="13"/>
        <v>0</v>
      </c>
      <c r="AG40" s="42">
        <f t="shared" si="14"/>
        <v>0</v>
      </c>
      <c r="AH40" s="42">
        <f t="shared" si="15"/>
        <v>0</v>
      </c>
      <c r="AI40" s="42">
        <f t="shared" si="16"/>
        <v>0</v>
      </c>
      <c r="AJ40" s="42">
        <f t="shared" si="17"/>
        <v>0</v>
      </c>
    </row>
    <row r="41" spans="1:36">
      <c r="A41" s="42" t="s">
        <v>66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42">
        <f t="shared" si="18"/>
        <v>0</v>
      </c>
      <c r="R41" s="42">
        <f t="shared" si="2"/>
        <v>0</v>
      </c>
      <c r="U41" s="42" t="s">
        <v>66</v>
      </c>
      <c r="V41" s="42">
        <f t="shared" si="3"/>
        <v>0</v>
      </c>
      <c r="W41" s="42">
        <f t="shared" si="4"/>
        <v>0</v>
      </c>
      <c r="X41" s="42">
        <f t="shared" si="5"/>
        <v>0</v>
      </c>
      <c r="Y41" s="42">
        <f t="shared" si="6"/>
        <v>0</v>
      </c>
      <c r="Z41" s="42">
        <f t="shared" si="7"/>
        <v>0</v>
      </c>
      <c r="AA41" s="42">
        <f t="shared" si="8"/>
        <v>0</v>
      </c>
      <c r="AB41" s="42">
        <f t="shared" si="9"/>
        <v>0</v>
      </c>
      <c r="AC41" s="42">
        <f t="shared" si="10"/>
        <v>0</v>
      </c>
      <c r="AD41" s="42">
        <f t="shared" si="11"/>
        <v>0</v>
      </c>
      <c r="AE41" s="42">
        <f t="shared" si="12"/>
        <v>0</v>
      </c>
      <c r="AF41" s="42">
        <f t="shared" si="13"/>
        <v>0</v>
      </c>
      <c r="AG41" s="42">
        <f t="shared" si="14"/>
        <v>0</v>
      </c>
      <c r="AH41" s="42">
        <f t="shared" si="15"/>
        <v>0</v>
      </c>
      <c r="AI41" s="42">
        <f t="shared" si="16"/>
        <v>0</v>
      </c>
      <c r="AJ41" s="42">
        <f t="shared" si="17"/>
        <v>0</v>
      </c>
    </row>
    <row r="42" spans="1:36">
      <c r="A42" s="42" t="s">
        <v>67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42">
        <f t="shared" si="18"/>
        <v>0</v>
      </c>
      <c r="R42" s="42">
        <f t="shared" si="2"/>
        <v>0</v>
      </c>
      <c r="U42" s="42" t="s">
        <v>67</v>
      </c>
      <c r="V42" s="42">
        <f t="shared" si="3"/>
        <v>0</v>
      </c>
      <c r="W42" s="42">
        <f t="shared" si="4"/>
        <v>0</v>
      </c>
      <c r="X42" s="42">
        <f t="shared" si="5"/>
        <v>0</v>
      </c>
      <c r="Y42" s="42">
        <f t="shared" si="6"/>
        <v>0</v>
      </c>
      <c r="Z42" s="42">
        <f t="shared" si="7"/>
        <v>0</v>
      </c>
      <c r="AA42" s="42">
        <f t="shared" si="8"/>
        <v>0</v>
      </c>
      <c r="AB42" s="42">
        <f t="shared" si="9"/>
        <v>0</v>
      </c>
      <c r="AC42" s="42">
        <f t="shared" si="10"/>
        <v>0</v>
      </c>
      <c r="AD42" s="42">
        <f t="shared" si="11"/>
        <v>0</v>
      </c>
      <c r="AE42" s="42">
        <f t="shared" si="12"/>
        <v>0</v>
      </c>
      <c r="AF42" s="42">
        <f t="shared" si="13"/>
        <v>0</v>
      </c>
      <c r="AG42" s="42">
        <f t="shared" si="14"/>
        <v>0</v>
      </c>
      <c r="AH42" s="42">
        <f t="shared" si="15"/>
        <v>0</v>
      </c>
      <c r="AI42" s="42">
        <f t="shared" si="16"/>
        <v>0</v>
      </c>
      <c r="AJ42" s="42">
        <f t="shared" si="17"/>
        <v>0</v>
      </c>
    </row>
    <row r="43" spans="1:36">
      <c r="A43" s="42" t="s">
        <v>68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42">
        <f t="shared" si="18"/>
        <v>0</v>
      </c>
      <c r="R43" s="42">
        <f t="shared" si="2"/>
        <v>0</v>
      </c>
      <c r="U43" s="42" t="s">
        <v>68</v>
      </c>
      <c r="V43" s="42">
        <f t="shared" si="3"/>
        <v>0</v>
      </c>
      <c r="W43" s="42">
        <f t="shared" si="4"/>
        <v>0</v>
      </c>
      <c r="X43" s="42">
        <f t="shared" si="5"/>
        <v>0</v>
      </c>
      <c r="Y43" s="42">
        <f t="shared" si="6"/>
        <v>0</v>
      </c>
      <c r="Z43" s="42">
        <f t="shared" si="7"/>
        <v>0</v>
      </c>
      <c r="AA43" s="42">
        <f t="shared" si="8"/>
        <v>0</v>
      </c>
      <c r="AB43" s="42">
        <f t="shared" si="9"/>
        <v>0</v>
      </c>
      <c r="AC43" s="42">
        <f t="shared" si="10"/>
        <v>0</v>
      </c>
      <c r="AD43" s="42">
        <f t="shared" si="11"/>
        <v>0</v>
      </c>
      <c r="AE43" s="42">
        <f t="shared" si="12"/>
        <v>0</v>
      </c>
      <c r="AF43" s="42">
        <f t="shared" si="13"/>
        <v>0</v>
      </c>
      <c r="AG43" s="42">
        <f t="shared" si="14"/>
        <v>0</v>
      </c>
      <c r="AH43" s="42">
        <f t="shared" si="15"/>
        <v>0</v>
      </c>
      <c r="AI43" s="42">
        <f t="shared" si="16"/>
        <v>0</v>
      </c>
      <c r="AJ43" s="42">
        <f t="shared" si="17"/>
        <v>0</v>
      </c>
    </row>
    <row r="44" spans="1:36">
      <c r="A44" s="42" t="s">
        <v>69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42">
        <f t="shared" si="18"/>
        <v>0</v>
      </c>
      <c r="R44" s="42">
        <f t="shared" si="2"/>
        <v>0</v>
      </c>
      <c r="U44" s="42" t="s">
        <v>69</v>
      </c>
      <c r="V44" s="42">
        <f t="shared" si="3"/>
        <v>0</v>
      </c>
      <c r="W44" s="42">
        <f t="shared" si="4"/>
        <v>0</v>
      </c>
      <c r="X44" s="42">
        <f t="shared" si="5"/>
        <v>0</v>
      </c>
      <c r="Y44" s="42">
        <f t="shared" si="6"/>
        <v>0</v>
      </c>
      <c r="Z44" s="42">
        <f t="shared" si="7"/>
        <v>0</v>
      </c>
      <c r="AA44" s="42">
        <f t="shared" si="8"/>
        <v>0</v>
      </c>
      <c r="AB44" s="42">
        <f t="shared" si="9"/>
        <v>0</v>
      </c>
      <c r="AC44" s="42">
        <f t="shared" si="10"/>
        <v>0</v>
      </c>
      <c r="AD44" s="42">
        <f t="shared" si="11"/>
        <v>0</v>
      </c>
      <c r="AE44" s="42">
        <f t="shared" si="12"/>
        <v>0</v>
      </c>
      <c r="AF44" s="42">
        <f t="shared" si="13"/>
        <v>0</v>
      </c>
      <c r="AG44" s="42">
        <f t="shared" si="14"/>
        <v>0</v>
      </c>
      <c r="AH44" s="42">
        <f t="shared" si="15"/>
        <v>0</v>
      </c>
      <c r="AI44" s="42">
        <f t="shared" si="16"/>
        <v>0</v>
      </c>
      <c r="AJ44" s="42">
        <f t="shared" si="17"/>
        <v>0</v>
      </c>
    </row>
    <row r="45" spans="1:36">
      <c r="A45" s="42" t="s">
        <v>70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42">
        <f t="shared" si="18"/>
        <v>0</v>
      </c>
      <c r="R45" s="42">
        <f t="shared" si="2"/>
        <v>0</v>
      </c>
      <c r="U45" s="42" t="s">
        <v>70</v>
      </c>
      <c r="V45" s="42">
        <f t="shared" si="3"/>
        <v>0</v>
      </c>
      <c r="W45" s="42">
        <f t="shared" si="4"/>
        <v>0</v>
      </c>
      <c r="X45" s="42">
        <f t="shared" si="5"/>
        <v>0</v>
      </c>
      <c r="Y45" s="42">
        <f t="shared" si="6"/>
        <v>0</v>
      </c>
      <c r="Z45" s="42">
        <f t="shared" si="7"/>
        <v>0</v>
      </c>
      <c r="AA45" s="42">
        <f t="shared" si="8"/>
        <v>0</v>
      </c>
      <c r="AB45" s="42">
        <f t="shared" si="9"/>
        <v>0</v>
      </c>
      <c r="AC45" s="42">
        <f t="shared" si="10"/>
        <v>0</v>
      </c>
      <c r="AD45" s="42">
        <f t="shared" si="11"/>
        <v>0</v>
      </c>
      <c r="AE45" s="42">
        <f t="shared" si="12"/>
        <v>0</v>
      </c>
      <c r="AF45" s="42">
        <f t="shared" si="13"/>
        <v>0</v>
      </c>
      <c r="AG45" s="42">
        <f t="shared" si="14"/>
        <v>0</v>
      </c>
      <c r="AH45" s="42">
        <f t="shared" si="15"/>
        <v>0</v>
      </c>
      <c r="AI45" s="42">
        <f t="shared" si="16"/>
        <v>0</v>
      </c>
      <c r="AJ45" s="42">
        <f t="shared" si="17"/>
        <v>0</v>
      </c>
    </row>
    <row r="46" spans="1:36">
      <c r="A46" s="42" t="s">
        <v>71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42">
        <f t="shared" si="18"/>
        <v>0</v>
      </c>
      <c r="R46" s="42">
        <f t="shared" si="2"/>
        <v>0</v>
      </c>
      <c r="U46" s="42" t="s">
        <v>71</v>
      </c>
      <c r="V46" s="42">
        <f t="shared" si="3"/>
        <v>0</v>
      </c>
      <c r="W46" s="42">
        <f t="shared" si="4"/>
        <v>0</v>
      </c>
      <c r="X46" s="42">
        <f t="shared" si="5"/>
        <v>0</v>
      </c>
      <c r="Y46" s="42">
        <f t="shared" si="6"/>
        <v>0</v>
      </c>
      <c r="Z46" s="42">
        <f t="shared" si="7"/>
        <v>0</v>
      </c>
      <c r="AA46" s="42">
        <f t="shared" si="8"/>
        <v>0</v>
      </c>
      <c r="AB46" s="42">
        <f t="shared" si="9"/>
        <v>0</v>
      </c>
      <c r="AC46" s="42">
        <f t="shared" si="10"/>
        <v>0</v>
      </c>
      <c r="AD46" s="42">
        <f t="shared" si="11"/>
        <v>0</v>
      </c>
      <c r="AE46" s="42">
        <f t="shared" si="12"/>
        <v>0</v>
      </c>
      <c r="AF46" s="42">
        <f t="shared" si="13"/>
        <v>0</v>
      </c>
      <c r="AG46" s="42">
        <f t="shared" si="14"/>
        <v>0</v>
      </c>
      <c r="AH46" s="42">
        <f t="shared" si="15"/>
        <v>0</v>
      </c>
      <c r="AI46" s="42">
        <f t="shared" si="16"/>
        <v>0</v>
      </c>
      <c r="AJ46" s="42">
        <f t="shared" si="17"/>
        <v>0</v>
      </c>
    </row>
    <row r="47" spans="1:36">
      <c r="A47" s="42" t="s">
        <v>72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42">
        <f t="shared" si="18"/>
        <v>0</v>
      </c>
      <c r="R47" s="42">
        <f t="shared" si="2"/>
        <v>0</v>
      </c>
      <c r="U47" s="42" t="s">
        <v>72</v>
      </c>
      <c r="V47" s="42">
        <f t="shared" si="3"/>
        <v>0</v>
      </c>
      <c r="W47" s="42">
        <f t="shared" si="4"/>
        <v>0</v>
      </c>
      <c r="X47" s="42">
        <f t="shared" si="5"/>
        <v>0</v>
      </c>
      <c r="Y47" s="42">
        <f t="shared" si="6"/>
        <v>0</v>
      </c>
      <c r="Z47" s="42">
        <f t="shared" si="7"/>
        <v>0</v>
      </c>
      <c r="AA47" s="42">
        <f t="shared" si="8"/>
        <v>0</v>
      </c>
      <c r="AB47" s="42">
        <f t="shared" si="9"/>
        <v>0</v>
      </c>
      <c r="AC47" s="42">
        <f t="shared" si="10"/>
        <v>0</v>
      </c>
      <c r="AD47" s="42">
        <f t="shared" si="11"/>
        <v>0</v>
      </c>
      <c r="AE47" s="42">
        <f t="shared" si="12"/>
        <v>0</v>
      </c>
      <c r="AF47" s="42">
        <f t="shared" si="13"/>
        <v>0</v>
      </c>
      <c r="AG47" s="42">
        <f t="shared" si="14"/>
        <v>0</v>
      </c>
      <c r="AH47" s="42">
        <f t="shared" si="15"/>
        <v>0</v>
      </c>
      <c r="AI47" s="42">
        <f t="shared" si="16"/>
        <v>0</v>
      </c>
      <c r="AJ47" s="42">
        <f t="shared" si="17"/>
        <v>0</v>
      </c>
    </row>
    <row r="48" spans="1:36">
      <c r="A48" s="42" t="s">
        <v>73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42">
        <f t="shared" si="18"/>
        <v>0</v>
      </c>
      <c r="R48" s="42">
        <f t="shared" si="2"/>
        <v>0</v>
      </c>
      <c r="U48" s="42" t="s">
        <v>73</v>
      </c>
      <c r="V48" s="42">
        <f t="shared" si="3"/>
        <v>0</v>
      </c>
      <c r="W48" s="42">
        <f t="shared" si="4"/>
        <v>0</v>
      </c>
      <c r="X48" s="42">
        <f t="shared" si="5"/>
        <v>0</v>
      </c>
      <c r="Y48" s="42">
        <f t="shared" si="6"/>
        <v>0</v>
      </c>
      <c r="Z48" s="42">
        <f t="shared" si="7"/>
        <v>0</v>
      </c>
      <c r="AA48" s="42">
        <f t="shared" si="8"/>
        <v>0</v>
      </c>
      <c r="AB48" s="42">
        <f t="shared" si="9"/>
        <v>0</v>
      </c>
      <c r="AC48" s="42">
        <f t="shared" si="10"/>
        <v>0</v>
      </c>
      <c r="AD48" s="42">
        <f t="shared" si="11"/>
        <v>0</v>
      </c>
      <c r="AE48" s="42">
        <f t="shared" si="12"/>
        <v>0</v>
      </c>
      <c r="AF48" s="42">
        <f t="shared" si="13"/>
        <v>0</v>
      </c>
      <c r="AG48" s="42">
        <f t="shared" si="14"/>
        <v>0</v>
      </c>
      <c r="AH48" s="42">
        <f t="shared" si="15"/>
        <v>0</v>
      </c>
      <c r="AI48" s="42">
        <f t="shared" si="16"/>
        <v>0</v>
      </c>
      <c r="AJ48" s="42">
        <f t="shared" si="17"/>
        <v>0</v>
      </c>
    </row>
    <row r="49" spans="1:36">
      <c r="A49" s="42" t="s">
        <v>74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42">
        <f t="shared" si="18"/>
        <v>0</v>
      </c>
      <c r="R49" s="42">
        <f t="shared" si="2"/>
        <v>0</v>
      </c>
      <c r="U49" s="42" t="s">
        <v>74</v>
      </c>
      <c r="V49" s="42">
        <f t="shared" si="3"/>
        <v>0</v>
      </c>
      <c r="W49" s="42">
        <f t="shared" si="4"/>
        <v>0</v>
      </c>
      <c r="X49" s="42">
        <f t="shared" si="5"/>
        <v>0</v>
      </c>
      <c r="Y49" s="42">
        <f t="shared" si="6"/>
        <v>0</v>
      </c>
      <c r="Z49" s="42">
        <f t="shared" si="7"/>
        <v>0</v>
      </c>
      <c r="AA49" s="42">
        <f t="shared" si="8"/>
        <v>0</v>
      </c>
      <c r="AB49" s="42">
        <f t="shared" si="9"/>
        <v>0</v>
      </c>
      <c r="AC49" s="42">
        <f t="shared" si="10"/>
        <v>0</v>
      </c>
      <c r="AD49" s="42">
        <f t="shared" si="11"/>
        <v>0</v>
      </c>
      <c r="AE49" s="42">
        <f t="shared" si="12"/>
        <v>0</v>
      </c>
      <c r="AF49" s="42">
        <f t="shared" si="13"/>
        <v>0</v>
      </c>
      <c r="AG49" s="42">
        <f t="shared" si="14"/>
        <v>0</v>
      </c>
      <c r="AH49" s="42">
        <f t="shared" si="15"/>
        <v>0</v>
      </c>
      <c r="AI49" s="42">
        <f t="shared" si="16"/>
        <v>0</v>
      </c>
      <c r="AJ49" s="42">
        <f t="shared" si="17"/>
        <v>0</v>
      </c>
    </row>
    <row r="50" spans="1:36">
      <c r="A50" s="42" t="s">
        <v>75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42">
        <f t="shared" si="18"/>
        <v>0</v>
      </c>
      <c r="R50" s="42">
        <f t="shared" si="2"/>
        <v>0</v>
      </c>
      <c r="U50" s="42" t="s">
        <v>75</v>
      </c>
      <c r="V50" s="42">
        <f t="shared" si="3"/>
        <v>0</v>
      </c>
      <c r="W50" s="42">
        <f t="shared" si="4"/>
        <v>0</v>
      </c>
      <c r="X50" s="42">
        <f t="shared" si="5"/>
        <v>0</v>
      </c>
      <c r="Y50" s="42">
        <f t="shared" si="6"/>
        <v>0</v>
      </c>
      <c r="Z50" s="42">
        <f t="shared" si="7"/>
        <v>0</v>
      </c>
      <c r="AA50" s="42">
        <f t="shared" si="8"/>
        <v>0</v>
      </c>
      <c r="AB50" s="42">
        <f t="shared" si="9"/>
        <v>0</v>
      </c>
      <c r="AC50" s="42">
        <f t="shared" si="10"/>
        <v>0</v>
      </c>
      <c r="AD50" s="42">
        <f t="shared" si="11"/>
        <v>0</v>
      </c>
      <c r="AE50" s="42">
        <f t="shared" si="12"/>
        <v>0</v>
      </c>
      <c r="AF50" s="42">
        <f t="shared" si="13"/>
        <v>0</v>
      </c>
      <c r="AG50" s="42">
        <f t="shared" si="14"/>
        <v>0</v>
      </c>
      <c r="AH50" s="42">
        <f t="shared" si="15"/>
        <v>0</v>
      </c>
      <c r="AI50" s="42">
        <f t="shared" si="16"/>
        <v>0</v>
      </c>
      <c r="AJ50" s="42">
        <f t="shared" si="17"/>
        <v>0</v>
      </c>
    </row>
    <row r="51" spans="1:36">
      <c r="A51" s="42" t="s">
        <v>76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42">
        <f t="shared" si="18"/>
        <v>0</v>
      </c>
      <c r="R51" s="42">
        <f t="shared" si="2"/>
        <v>0</v>
      </c>
      <c r="U51" s="42" t="s">
        <v>76</v>
      </c>
      <c r="V51" s="42">
        <f t="shared" si="3"/>
        <v>0</v>
      </c>
      <c r="W51" s="42">
        <f t="shared" si="4"/>
        <v>0</v>
      </c>
      <c r="X51" s="42">
        <f t="shared" si="5"/>
        <v>0</v>
      </c>
      <c r="Y51" s="42">
        <f t="shared" si="6"/>
        <v>0</v>
      </c>
      <c r="Z51" s="42">
        <f t="shared" si="7"/>
        <v>0</v>
      </c>
      <c r="AA51" s="42">
        <f t="shared" si="8"/>
        <v>0</v>
      </c>
      <c r="AB51" s="42">
        <f t="shared" si="9"/>
        <v>0</v>
      </c>
      <c r="AC51" s="42">
        <f t="shared" si="10"/>
        <v>0</v>
      </c>
      <c r="AD51" s="42">
        <f t="shared" si="11"/>
        <v>0</v>
      </c>
      <c r="AE51" s="42">
        <f t="shared" si="12"/>
        <v>0</v>
      </c>
      <c r="AF51" s="42">
        <f t="shared" si="13"/>
        <v>0</v>
      </c>
      <c r="AG51" s="42">
        <f t="shared" si="14"/>
        <v>0</v>
      </c>
      <c r="AH51" s="42">
        <f t="shared" si="15"/>
        <v>0</v>
      </c>
      <c r="AI51" s="42">
        <f t="shared" si="16"/>
        <v>0</v>
      </c>
      <c r="AJ51" s="42">
        <f t="shared" si="17"/>
        <v>0</v>
      </c>
    </row>
    <row r="52" spans="1:36">
      <c r="A52" s="42" t="s">
        <v>77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42">
        <f t="shared" si="18"/>
        <v>0</v>
      </c>
      <c r="R52" s="42">
        <f t="shared" si="2"/>
        <v>0</v>
      </c>
      <c r="U52" s="42" t="s">
        <v>77</v>
      </c>
      <c r="V52" s="42">
        <f t="shared" si="3"/>
        <v>0</v>
      </c>
      <c r="W52" s="42">
        <f t="shared" si="4"/>
        <v>0</v>
      </c>
      <c r="X52" s="42">
        <f t="shared" si="5"/>
        <v>0</v>
      </c>
      <c r="Y52" s="42">
        <f t="shared" si="6"/>
        <v>0</v>
      </c>
      <c r="Z52" s="42">
        <f t="shared" si="7"/>
        <v>0</v>
      </c>
      <c r="AA52" s="42">
        <f t="shared" si="8"/>
        <v>0</v>
      </c>
      <c r="AB52" s="42">
        <f t="shared" si="9"/>
        <v>0</v>
      </c>
      <c r="AC52" s="42">
        <f t="shared" si="10"/>
        <v>0</v>
      </c>
      <c r="AD52" s="42">
        <f t="shared" si="11"/>
        <v>0</v>
      </c>
      <c r="AE52" s="42">
        <f t="shared" si="12"/>
        <v>0</v>
      </c>
      <c r="AF52" s="42">
        <f t="shared" si="13"/>
        <v>0</v>
      </c>
      <c r="AG52" s="42">
        <f t="shared" si="14"/>
        <v>0</v>
      </c>
      <c r="AH52" s="42">
        <f t="shared" si="15"/>
        <v>0</v>
      </c>
      <c r="AI52" s="42">
        <f t="shared" si="16"/>
        <v>0</v>
      </c>
      <c r="AJ52" s="42">
        <f t="shared" si="17"/>
        <v>0</v>
      </c>
    </row>
    <row r="53" spans="1:36">
      <c r="A53" s="42" t="s">
        <v>78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42">
        <f t="shared" si="18"/>
        <v>0</v>
      </c>
      <c r="R53" s="42">
        <f t="shared" si="2"/>
        <v>0</v>
      </c>
      <c r="U53" s="42" t="s">
        <v>78</v>
      </c>
      <c r="V53" s="42">
        <f t="shared" si="3"/>
        <v>0</v>
      </c>
      <c r="W53" s="42">
        <f t="shared" si="4"/>
        <v>0</v>
      </c>
      <c r="X53" s="42">
        <f t="shared" si="5"/>
        <v>0</v>
      </c>
      <c r="Y53" s="42">
        <f t="shared" si="6"/>
        <v>0</v>
      </c>
      <c r="Z53" s="42">
        <f t="shared" si="7"/>
        <v>0</v>
      </c>
      <c r="AA53" s="42">
        <f t="shared" si="8"/>
        <v>0</v>
      </c>
      <c r="AB53" s="42">
        <f t="shared" si="9"/>
        <v>0</v>
      </c>
      <c r="AC53" s="42">
        <f t="shared" si="10"/>
        <v>0</v>
      </c>
      <c r="AD53" s="42">
        <f t="shared" si="11"/>
        <v>0</v>
      </c>
      <c r="AE53" s="42">
        <f t="shared" si="12"/>
        <v>0</v>
      </c>
      <c r="AF53" s="42">
        <f t="shared" si="13"/>
        <v>0</v>
      </c>
      <c r="AG53" s="42">
        <f t="shared" si="14"/>
        <v>0</v>
      </c>
      <c r="AH53" s="42">
        <f t="shared" si="15"/>
        <v>0</v>
      </c>
      <c r="AI53" s="42">
        <f t="shared" si="16"/>
        <v>0</v>
      </c>
      <c r="AJ53" s="42">
        <f t="shared" si="17"/>
        <v>0</v>
      </c>
    </row>
    <row r="54" spans="1:36">
      <c r="A54" s="42" t="s">
        <v>79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42">
        <f t="shared" si="18"/>
        <v>0</v>
      </c>
      <c r="R54" s="42">
        <f t="shared" si="2"/>
        <v>0</v>
      </c>
      <c r="U54" s="42" t="s">
        <v>79</v>
      </c>
      <c r="V54" s="42">
        <f t="shared" si="3"/>
        <v>0</v>
      </c>
      <c r="W54" s="42">
        <f t="shared" si="4"/>
        <v>0</v>
      </c>
      <c r="X54" s="42">
        <f t="shared" si="5"/>
        <v>0</v>
      </c>
      <c r="Y54" s="42">
        <f t="shared" si="6"/>
        <v>0</v>
      </c>
      <c r="Z54" s="42">
        <f t="shared" si="7"/>
        <v>0</v>
      </c>
      <c r="AA54" s="42">
        <f t="shared" si="8"/>
        <v>0</v>
      </c>
      <c r="AB54" s="42">
        <f t="shared" si="9"/>
        <v>0</v>
      </c>
      <c r="AC54" s="42">
        <f t="shared" si="10"/>
        <v>0</v>
      </c>
      <c r="AD54" s="42">
        <f t="shared" si="11"/>
        <v>0</v>
      </c>
      <c r="AE54" s="42">
        <f t="shared" si="12"/>
        <v>0</v>
      </c>
      <c r="AF54" s="42">
        <f t="shared" si="13"/>
        <v>0</v>
      </c>
      <c r="AG54" s="42">
        <f t="shared" si="14"/>
        <v>0</v>
      </c>
      <c r="AH54" s="42">
        <f t="shared" si="15"/>
        <v>0</v>
      </c>
      <c r="AI54" s="42">
        <f t="shared" si="16"/>
        <v>0</v>
      </c>
      <c r="AJ54" s="42">
        <f t="shared" si="17"/>
        <v>0</v>
      </c>
    </row>
    <row r="55" spans="1:36">
      <c r="A55" s="42" t="s">
        <v>80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42">
        <f t="shared" si="18"/>
        <v>0</v>
      </c>
      <c r="R55" s="42">
        <f t="shared" si="2"/>
        <v>0</v>
      </c>
      <c r="U55" s="42" t="s">
        <v>80</v>
      </c>
      <c r="V55" s="42">
        <f t="shared" si="3"/>
        <v>0</v>
      </c>
      <c r="W55" s="42">
        <f t="shared" si="4"/>
        <v>0</v>
      </c>
      <c r="X55" s="42">
        <f t="shared" si="5"/>
        <v>0</v>
      </c>
      <c r="Y55" s="42">
        <f t="shared" si="6"/>
        <v>0</v>
      </c>
      <c r="Z55" s="42">
        <f t="shared" si="7"/>
        <v>0</v>
      </c>
      <c r="AA55" s="42">
        <f t="shared" si="8"/>
        <v>0</v>
      </c>
      <c r="AB55" s="42">
        <f t="shared" si="9"/>
        <v>0</v>
      </c>
      <c r="AC55" s="42">
        <f t="shared" si="10"/>
        <v>0</v>
      </c>
      <c r="AD55" s="42">
        <f t="shared" si="11"/>
        <v>0</v>
      </c>
      <c r="AE55" s="42">
        <f t="shared" si="12"/>
        <v>0</v>
      </c>
      <c r="AF55" s="42">
        <f t="shared" si="13"/>
        <v>0</v>
      </c>
      <c r="AG55" s="42">
        <f t="shared" si="14"/>
        <v>0</v>
      </c>
      <c r="AH55" s="42">
        <f t="shared" si="15"/>
        <v>0</v>
      </c>
      <c r="AI55" s="42">
        <f t="shared" si="16"/>
        <v>0</v>
      </c>
      <c r="AJ55" s="42">
        <f t="shared" si="17"/>
        <v>0</v>
      </c>
    </row>
    <row r="56" spans="1:36">
      <c r="A56" s="42" t="s">
        <v>81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42">
        <f t="shared" si="18"/>
        <v>0</v>
      </c>
      <c r="R56" s="42">
        <f t="shared" si="2"/>
        <v>0</v>
      </c>
      <c r="U56" s="42" t="s">
        <v>81</v>
      </c>
      <c r="V56" s="42">
        <f t="shared" si="3"/>
        <v>0</v>
      </c>
      <c r="W56" s="42">
        <f t="shared" si="4"/>
        <v>0</v>
      </c>
      <c r="X56" s="42">
        <f t="shared" si="5"/>
        <v>0</v>
      </c>
      <c r="Y56" s="42">
        <f t="shared" si="6"/>
        <v>0</v>
      </c>
      <c r="Z56" s="42">
        <f t="shared" si="7"/>
        <v>0</v>
      </c>
      <c r="AA56" s="42">
        <f t="shared" si="8"/>
        <v>0</v>
      </c>
      <c r="AB56" s="42">
        <f t="shared" si="9"/>
        <v>0</v>
      </c>
      <c r="AC56" s="42">
        <f t="shared" si="10"/>
        <v>0</v>
      </c>
      <c r="AD56" s="42">
        <f t="shared" si="11"/>
        <v>0</v>
      </c>
      <c r="AE56" s="42">
        <f t="shared" si="12"/>
        <v>0</v>
      </c>
      <c r="AF56" s="42">
        <f t="shared" si="13"/>
        <v>0</v>
      </c>
      <c r="AG56" s="42">
        <f t="shared" si="14"/>
        <v>0</v>
      </c>
      <c r="AH56" s="42">
        <f t="shared" si="15"/>
        <v>0</v>
      </c>
      <c r="AI56" s="42">
        <f t="shared" si="16"/>
        <v>0</v>
      </c>
      <c r="AJ56" s="42">
        <f t="shared" si="17"/>
        <v>0</v>
      </c>
    </row>
    <row r="57" spans="1:36">
      <c r="A57" s="42" t="s">
        <v>82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42">
        <f t="shared" si="18"/>
        <v>0</v>
      </c>
      <c r="R57" s="42">
        <f t="shared" si="2"/>
        <v>0</v>
      </c>
      <c r="U57" s="42" t="s">
        <v>82</v>
      </c>
      <c r="V57" s="42">
        <f t="shared" si="3"/>
        <v>0</v>
      </c>
      <c r="W57" s="42">
        <f t="shared" si="4"/>
        <v>0</v>
      </c>
      <c r="X57" s="42">
        <f t="shared" si="5"/>
        <v>0</v>
      </c>
      <c r="Y57" s="42">
        <f t="shared" si="6"/>
        <v>0</v>
      </c>
      <c r="Z57" s="42">
        <f t="shared" si="7"/>
        <v>0</v>
      </c>
      <c r="AA57" s="42">
        <f t="shared" si="8"/>
        <v>0</v>
      </c>
      <c r="AB57" s="42">
        <f t="shared" si="9"/>
        <v>0</v>
      </c>
      <c r="AC57" s="42">
        <f t="shared" si="10"/>
        <v>0</v>
      </c>
      <c r="AD57" s="42">
        <f t="shared" si="11"/>
        <v>0</v>
      </c>
      <c r="AE57" s="42">
        <f t="shared" si="12"/>
        <v>0</v>
      </c>
      <c r="AF57" s="42">
        <f t="shared" si="13"/>
        <v>0</v>
      </c>
      <c r="AG57" s="42">
        <f t="shared" si="14"/>
        <v>0</v>
      </c>
      <c r="AH57" s="42">
        <f t="shared" si="15"/>
        <v>0</v>
      </c>
      <c r="AI57" s="42">
        <f t="shared" si="16"/>
        <v>0</v>
      </c>
      <c r="AJ57" s="42">
        <f t="shared" si="17"/>
        <v>0</v>
      </c>
    </row>
    <row r="58" spans="1:36">
      <c r="A58" s="42" t="s">
        <v>83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42">
        <f t="shared" si="18"/>
        <v>0</v>
      </c>
      <c r="R58" s="42">
        <f t="shared" si="2"/>
        <v>0</v>
      </c>
      <c r="U58" s="42" t="s">
        <v>83</v>
      </c>
      <c r="V58" s="42">
        <f t="shared" si="3"/>
        <v>0</v>
      </c>
      <c r="W58" s="42">
        <f t="shared" si="4"/>
        <v>0</v>
      </c>
      <c r="X58" s="42">
        <f t="shared" si="5"/>
        <v>0</v>
      </c>
      <c r="Y58" s="42">
        <f t="shared" si="6"/>
        <v>0</v>
      </c>
      <c r="Z58" s="42">
        <f t="shared" si="7"/>
        <v>0</v>
      </c>
      <c r="AA58" s="42">
        <f t="shared" si="8"/>
        <v>0</v>
      </c>
      <c r="AB58" s="42">
        <f t="shared" si="9"/>
        <v>0</v>
      </c>
      <c r="AC58" s="42">
        <f t="shared" si="10"/>
        <v>0</v>
      </c>
      <c r="AD58" s="42">
        <f t="shared" si="11"/>
        <v>0</v>
      </c>
      <c r="AE58" s="42">
        <f t="shared" si="12"/>
        <v>0</v>
      </c>
      <c r="AF58" s="42">
        <f t="shared" si="13"/>
        <v>0</v>
      </c>
      <c r="AG58" s="42">
        <f t="shared" si="14"/>
        <v>0</v>
      </c>
      <c r="AH58" s="42">
        <f t="shared" si="15"/>
        <v>0</v>
      </c>
      <c r="AI58" s="42">
        <f t="shared" si="16"/>
        <v>0</v>
      </c>
      <c r="AJ58" s="42">
        <f t="shared" si="17"/>
        <v>0</v>
      </c>
    </row>
    <row r="59" spans="1:36">
      <c r="A59" s="42" t="s">
        <v>84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42">
        <f t="shared" si="18"/>
        <v>0</v>
      </c>
      <c r="R59" s="42">
        <f t="shared" si="2"/>
        <v>0</v>
      </c>
      <c r="U59" s="42" t="s">
        <v>84</v>
      </c>
      <c r="V59" s="42">
        <f t="shared" si="3"/>
        <v>0</v>
      </c>
      <c r="W59" s="42">
        <f t="shared" si="4"/>
        <v>0</v>
      </c>
      <c r="X59" s="42">
        <f t="shared" si="5"/>
        <v>0</v>
      </c>
      <c r="Y59" s="42">
        <f t="shared" si="6"/>
        <v>0</v>
      </c>
      <c r="Z59" s="42">
        <f t="shared" si="7"/>
        <v>0</v>
      </c>
      <c r="AA59" s="42">
        <f t="shared" si="8"/>
        <v>0</v>
      </c>
      <c r="AB59" s="42">
        <f t="shared" si="9"/>
        <v>0</v>
      </c>
      <c r="AC59" s="42">
        <f t="shared" si="10"/>
        <v>0</v>
      </c>
      <c r="AD59" s="42">
        <f t="shared" si="11"/>
        <v>0</v>
      </c>
      <c r="AE59" s="42">
        <f t="shared" si="12"/>
        <v>0</v>
      </c>
      <c r="AF59" s="42">
        <f t="shared" si="13"/>
        <v>0</v>
      </c>
      <c r="AG59" s="42">
        <f t="shared" si="14"/>
        <v>0</v>
      </c>
      <c r="AH59" s="42">
        <f t="shared" si="15"/>
        <v>0</v>
      </c>
      <c r="AI59" s="42">
        <f t="shared" si="16"/>
        <v>0</v>
      </c>
      <c r="AJ59" s="42">
        <f t="shared" si="17"/>
        <v>0</v>
      </c>
    </row>
    <row r="60" spans="1:36">
      <c r="A60" s="42" t="s">
        <v>85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42">
        <f t="shared" si="18"/>
        <v>0</v>
      </c>
      <c r="R60" s="42">
        <f t="shared" si="2"/>
        <v>0</v>
      </c>
      <c r="U60" s="42" t="s">
        <v>85</v>
      </c>
      <c r="V60" s="42">
        <f t="shared" si="3"/>
        <v>0</v>
      </c>
      <c r="W60" s="42">
        <f t="shared" si="4"/>
        <v>0</v>
      </c>
      <c r="X60" s="42">
        <f t="shared" si="5"/>
        <v>0</v>
      </c>
      <c r="Y60" s="42">
        <f t="shared" si="6"/>
        <v>0</v>
      </c>
      <c r="Z60" s="42">
        <f t="shared" si="7"/>
        <v>0</v>
      </c>
      <c r="AA60" s="42">
        <f t="shared" si="8"/>
        <v>0</v>
      </c>
      <c r="AB60" s="42">
        <f t="shared" si="9"/>
        <v>0</v>
      </c>
      <c r="AC60" s="42">
        <f t="shared" si="10"/>
        <v>0</v>
      </c>
      <c r="AD60" s="42">
        <f t="shared" si="11"/>
        <v>0</v>
      </c>
      <c r="AE60" s="42">
        <f t="shared" si="12"/>
        <v>0</v>
      </c>
      <c r="AF60" s="42">
        <f t="shared" si="13"/>
        <v>0</v>
      </c>
      <c r="AG60" s="42">
        <f t="shared" si="14"/>
        <v>0</v>
      </c>
      <c r="AH60" s="42">
        <f t="shared" si="15"/>
        <v>0</v>
      </c>
      <c r="AI60" s="42">
        <f t="shared" si="16"/>
        <v>0</v>
      </c>
      <c r="AJ60" s="42">
        <f t="shared" si="17"/>
        <v>0</v>
      </c>
    </row>
    <row r="61" spans="1:36">
      <c r="A61" s="42" t="s">
        <v>86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42">
        <f t="shared" si="18"/>
        <v>0</v>
      </c>
      <c r="R61" s="42">
        <f t="shared" si="2"/>
        <v>0</v>
      </c>
      <c r="U61" s="42" t="s">
        <v>86</v>
      </c>
      <c r="V61" s="42">
        <f t="shared" si="3"/>
        <v>0</v>
      </c>
      <c r="W61" s="42">
        <f t="shared" si="4"/>
        <v>0</v>
      </c>
      <c r="X61" s="42">
        <f t="shared" si="5"/>
        <v>0</v>
      </c>
      <c r="Y61" s="42">
        <f t="shared" si="6"/>
        <v>0</v>
      </c>
      <c r="Z61" s="42">
        <f t="shared" si="7"/>
        <v>0</v>
      </c>
      <c r="AA61" s="42">
        <f t="shared" si="8"/>
        <v>0</v>
      </c>
      <c r="AB61" s="42">
        <f t="shared" si="9"/>
        <v>0</v>
      </c>
      <c r="AC61" s="42">
        <f t="shared" si="10"/>
        <v>0</v>
      </c>
      <c r="AD61" s="42">
        <f t="shared" si="11"/>
        <v>0</v>
      </c>
      <c r="AE61" s="42">
        <f t="shared" si="12"/>
        <v>0</v>
      </c>
      <c r="AF61" s="42">
        <f t="shared" si="13"/>
        <v>0</v>
      </c>
      <c r="AG61" s="42">
        <f t="shared" si="14"/>
        <v>0</v>
      </c>
      <c r="AH61" s="42">
        <f t="shared" si="15"/>
        <v>0</v>
      </c>
      <c r="AI61" s="42">
        <f t="shared" si="16"/>
        <v>0</v>
      </c>
      <c r="AJ61" s="42">
        <f t="shared" si="17"/>
        <v>0</v>
      </c>
    </row>
    <row r="62" spans="1:36">
      <c r="A62" s="42" t="s">
        <v>87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42">
        <f t="shared" si="18"/>
        <v>0</v>
      </c>
      <c r="R62" s="42">
        <f t="shared" si="2"/>
        <v>0</v>
      </c>
      <c r="U62" s="42" t="s">
        <v>87</v>
      </c>
      <c r="V62" s="42">
        <f t="shared" si="3"/>
        <v>0</v>
      </c>
      <c r="W62" s="42">
        <f t="shared" si="4"/>
        <v>0</v>
      </c>
      <c r="X62" s="42">
        <f t="shared" si="5"/>
        <v>0</v>
      </c>
      <c r="Y62" s="42">
        <f t="shared" si="6"/>
        <v>0</v>
      </c>
      <c r="Z62" s="42">
        <f t="shared" si="7"/>
        <v>0</v>
      </c>
      <c r="AA62" s="42">
        <f t="shared" si="8"/>
        <v>0</v>
      </c>
      <c r="AB62" s="42">
        <f t="shared" si="9"/>
        <v>0</v>
      </c>
      <c r="AC62" s="42">
        <f t="shared" si="10"/>
        <v>0</v>
      </c>
      <c r="AD62" s="42">
        <f t="shared" si="11"/>
        <v>0</v>
      </c>
      <c r="AE62" s="42">
        <f t="shared" si="12"/>
        <v>0</v>
      </c>
      <c r="AF62" s="42">
        <f t="shared" si="13"/>
        <v>0</v>
      </c>
      <c r="AG62" s="42">
        <f t="shared" si="14"/>
        <v>0</v>
      </c>
      <c r="AH62" s="42">
        <f t="shared" si="15"/>
        <v>0</v>
      </c>
      <c r="AI62" s="42">
        <f t="shared" si="16"/>
        <v>0</v>
      </c>
      <c r="AJ62" s="42">
        <f t="shared" si="17"/>
        <v>0</v>
      </c>
    </row>
    <row r="63" spans="1:36">
      <c r="A63" s="42" t="s">
        <v>88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42">
        <f t="shared" si="18"/>
        <v>0</v>
      </c>
      <c r="R63" s="42">
        <f t="shared" si="2"/>
        <v>0</v>
      </c>
      <c r="U63" s="42" t="s">
        <v>88</v>
      </c>
      <c r="V63" s="42">
        <f t="shared" si="3"/>
        <v>0</v>
      </c>
      <c r="W63" s="42">
        <f t="shared" si="4"/>
        <v>0</v>
      </c>
      <c r="X63" s="42">
        <f t="shared" si="5"/>
        <v>0</v>
      </c>
      <c r="Y63" s="42">
        <f t="shared" si="6"/>
        <v>0</v>
      </c>
      <c r="Z63" s="42">
        <f t="shared" si="7"/>
        <v>0</v>
      </c>
      <c r="AA63" s="42">
        <f t="shared" si="8"/>
        <v>0</v>
      </c>
      <c r="AB63" s="42">
        <f t="shared" si="9"/>
        <v>0</v>
      </c>
      <c r="AC63" s="42">
        <f t="shared" si="10"/>
        <v>0</v>
      </c>
      <c r="AD63" s="42">
        <f t="shared" si="11"/>
        <v>0</v>
      </c>
      <c r="AE63" s="42">
        <f t="shared" si="12"/>
        <v>0</v>
      </c>
      <c r="AF63" s="42">
        <f t="shared" si="13"/>
        <v>0</v>
      </c>
      <c r="AG63" s="42">
        <f t="shared" si="14"/>
        <v>0</v>
      </c>
      <c r="AH63" s="42">
        <f t="shared" si="15"/>
        <v>0</v>
      </c>
      <c r="AI63" s="42">
        <f t="shared" si="16"/>
        <v>0</v>
      </c>
      <c r="AJ63" s="42">
        <f t="shared" si="17"/>
        <v>0</v>
      </c>
    </row>
    <row r="64" spans="1:36">
      <c r="A64" s="42" t="s">
        <v>89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42">
        <f t="shared" si="18"/>
        <v>0</v>
      </c>
      <c r="R64" s="42">
        <f t="shared" si="2"/>
        <v>0</v>
      </c>
      <c r="U64" s="42" t="s">
        <v>89</v>
      </c>
      <c r="V64" s="42">
        <f t="shared" si="3"/>
        <v>0</v>
      </c>
      <c r="W64" s="42">
        <f t="shared" si="4"/>
        <v>0</v>
      </c>
      <c r="X64" s="42">
        <f t="shared" si="5"/>
        <v>0</v>
      </c>
      <c r="Y64" s="42">
        <f t="shared" si="6"/>
        <v>0</v>
      </c>
      <c r="Z64" s="42">
        <f t="shared" si="7"/>
        <v>0</v>
      </c>
      <c r="AA64" s="42">
        <f t="shared" si="8"/>
        <v>0</v>
      </c>
      <c r="AB64" s="42">
        <f t="shared" si="9"/>
        <v>0</v>
      </c>
      <c r="AC64" s="42">
        <f t="shared" si="10"/>
        <v>0</v>
      </c>
      <c r="AD64" s="42">
        <f t="shared" si="11"/>
        <v>0</v>
      </c>
      <c r="AE64" s="42">
        <f t="shared" si="12"/>
        <v>0</v>
      </c>
      <c r="AF64" s="42">
        <f t="shared" si="13"/>
        <v>0</v>
      </c>
      <c r="AG64" s="42">
        <f t="shared" si="14"/>
        <v>0</v>
      </c>
      <c r="AH64" s="42">
        <f t="shared" si="15"/>
        <v>0</v>
      </c>
      <c r="AI64" s="42">
        <f t="shared" si="16"/>
        <v>0</v>
      </c>
      <c r="AJ64" s="42">
        <f t="shared" si="17"/>
        <v>0</v>
      </c>
    </row>
    <row r="65" spans="1:36">
      <c r="A65" s="42" t="s">
        <v>90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42">
        <f t="shared" si="18"/>
        <v>0</v>
      </c>
      <c r="R65" s="42">
        <f t="shared" si="2"/>
        <v>0</v>
      </c>
      <c r="U65" s="42" t="s">
        <v>90</v>
      </c>
      <c r="V65" s="42">
        <f t="shared" si="3"/>
        <v>0</v>
      </c>
      <c r="W65" s="42">
        <f t="shared" si="4"/>
        <v>0</v>
      </c>
      <c r="X65" s="42">
        <f t="shared" si="5"/>
        <v>0</v>
      </c>
      <c r="Y65" s="42">
        <f t="shared" si="6"/>
        <v>0</v>
      </c>
      <c r="Z65" s="42">
        <f t="shared" si="7"/>
        <v>0</v>
      </c>
      <c r="AA65" s="42">
        <f t="shared" si="8"/>
        <v>0</v>
      </c>
      <c r="AB65" s="42">
        <f t="shared" si="9"/>
        <v>0</v>
      </c>
      <c r="AC65" s="42">
        <f t="shared" si="10"/>
        <v>0</v>
      </c>
      <c r="AD65" s="42">
        <f t="shared" si="11"/>
        <v>0</v>
      </c>
      <c r="AE65" s="42">
        <f t="shared" si="12"/>
        <v>0</v>
      </c>
      <c r="AF65" s="42">
        <f t="shared" si="13"/>
        <v>0</v>
      </c>
      <c r="AG65" s="42">
        <f t="shared" si="14"/>
        <v>0</v>
      </c>
      <c r="AH65" s="42">
        <f t="shared" si="15"/>
        <v>0</v>
      </c>
      <c r="AI65" s="42">
        <f t="shared" si="16"/>
        <v>0</v>
      </c>
      <c r="AJ65" s="42">
        <f t="shared" si="17"/>
        <v>0</v>
      </c>
    </row>
    <row r="66" spans="1:36">
      <c r="A66" s="42" t="s">
        <v>91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42">
        <f t="shared" si="18"/>
        <v>0</v>
      </c>
      <c r="R66" s="42">
        <f t="shared" si="2"/>
        <v>0</v>
      </c>
      <c r="U66" s="42" t="s">
        <v>91</v>
      </c>
      <c r="V66" s="42">
        <f t="shared" si="3"/>
        <v>0</v>
      </c>
      <c r="W66" s="42">
        <f t="shared" si="4"/>
        <v>0</v>
      </c>
      <c r="X66" s="42">
        <f t="shared" si="5"/>
        <v>0</v>
      </c>
      <c r="Y66" s="42">
        <f t="shared" si="6"/>
        <v>0</v>
      </c>
      <c r="Z66" s="42">
        <f t="shared" si="7"/>
        <v>0</v>
      </c>
      <c r="AA66" s="42">
        <f t="shared" si="8"/>
        <v>0</v>
      </c>
      <c r="AB66" s="42">
        <f t="shared" si="9"/>
        <v>0</v>
      </c>
      <c r="AC66" s="42">
        <f t="shared" si="10"/>
        <v>0</v>
      </c>
      <c r="AD66" s="42">
        <f t="shared" si="11"/>
        <v>0</v>
      </c>
      <c r="AE66" s="42">
        <f t="shared" si="12"/>
        <v>0</v>
      </c>
      <c r="AF66" s="42">
        <f t="shared" si="13"/>
        <v>0</v>
      </c>
      <c r="AG66" s="42">
        <f t="shared" si="14"/>
        <v>0</v>
      </c>
      <c r="AH66" s="42">
        <f t="shared" si="15"/>
        <v>0</v>
      </c>
      <c r="AI66" s="42">
        <f t="shared" si="16"/>
        <v>0</v>
      </c>
      <c r="AJ66" s="42">
        <f t="shared" si="17"/>
        <v>0</v>
      </c>
    </row>
    <row r="67" spans="1:36">
      <c r="A67" s="42" t="s">
        <v>92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42">
        <f t="shared" si="18"/>
        <v>0</v>
      </c>
      <c r="R67" s="42">
        <f t="shared" si="2"/>
        <v>0</v>
      </c>
      <c r="U67" s="42" t="s">
        <v>92</v>
      </c>
      <c r="V67" s="42">
        <f t="shared" si="3"/>
        <v>0</v>
      </c>
      <c r="W67" s="42">
        <f t="shared" si="4"/>
        <v>0</v>
      </c>
      <c r="X67" s="42">
        <f t="shared" si="5"/>
        <v>0</v>
      </c>
      <c r="Y67" s="42">
        <f t="shared" si="6"/>
        <v>0</v>
      </c>
      <c r="Z67" s="42">
        <f t="shared" si="7"/>
        <v>0</v>
      </c>
      <c r="AA67" s="42">
        <f t="shared" si="8"/>
        <v>0</v>
      </c>
      <c r="AB67" s="42">
        <f t="shared" si="9"/>
        <v>0</v>
      </c>
      <c r="AC67" s="42">
        <f t="shared" si="10"/>
        <v>0</v>
      </c>
      <c r="AD67" s="42">
        <f t="shared" si="11"/>
        <v>0</v>
      </c>
      <c r="AE67" s="42">
        <f t="shared" si="12"/>
        <v>0</v>
      </c>
      <c r="AF67" s="42">
        <f t="shared" si="13"/>
        <v>0</v>
      </c>
      <c r="AG67" s="42">
        <f t="shared" si="14"/>
        <v>0</v>
      </c>
      <c r="AH67" s="42">
        <f t="shared" si="15"/>
        <v>0</v>
      </c>
      <c r="AI67" s="42">
        <f t="shared" si="16"/>
        <v>0</v>
      </c>
      <c r="AJ67" s="42">
        <f t="shared" si="17"/>
        <v>0</v>
      </c>
    </row>
    <row r="68" spans="1:36">
      <c r="A68" s="42" t="s">
        <v>93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42">
        <f t="shared" si="18"/>
        <v>0</v>
      </c>
      <c r="R68" s="42">
        <f t="shared" si="2"/>
        <v>0</v>
      </c>
      <c r="U68" s="42" t="s">
        <v>93</v>
      </c>
      <c r="V68" s="42">
        <f t="shared" si="3"/>
        <v>0</v>
      </c>
      <c r="W68" s="42">
        <f t="shared" si="4"/>
        <v>0</v>
      </c>
      <c r="X68" s="42">
        <f t="shared" si="5"/>
        <v>0</v>
      </c>
      <c r="Y68" s="42">
        <f t="shared" si="6"/>
        <v>0</v>
      </c>
      <c r="Z68" s="42">
        <f t="shared" si="7"/>
        <v>0</v>
      </c>
      <c r="AA68" s="42">
        <f t="shared" si="8"/>
        <v>0</v>
      </c>
      <c r="AB68" s="42">
        <f t="shared" si="9"/>
        <v>0</v>
      </c>
      <c r="AC68" s="42">
        <f t="shared" si="10"/>
        <v>0</v>
      </c>
      <c r="AD68" s="42">
        <f t="shared" si="11"/>
        <v>0</v>
      </c>
      <c r="AE68" s="42">
        <f t="shared" si="12"/>
        <v>0</v>
      </c>
      <c r="AF68" s="42">
        <f t="shared" si="13"/>
        <v>0</v>
      </c>
      <c r="AG68" s="42">
        <f t="shared" si="14"/>
        <v>0</v>
      </c>
      <c r="AH68" s="42">
        <f t="shared" si="15"/>
        <v>0</v>
      </c>
      <c r="AI68" s="42">
        <f t="shared" si="16"/>
        <v>0</v>
      </c>
      <c r="AJ68" s="42">
        <f t="shared" si="17"/>
        <v>0</v>
      </c>
    </row>
    <row r="69" spans="1:36">
      <c r="A69" s="42" t="s">
        <v>94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42">
        <f t="shared" si="18"/>
        <v>0</v>
      </c>
      <c r="R69" s="42">
        <f t="shared" si="2"/>
        <v>0</v>
      </c>
      <c r="U69" s="42" t="s">
        <v>94</v>
      </c>
      <c r="V69" s="42">
        <f t="shared" si="3"/>
        <v>0</v>
      </c>
      <c r="W69" s="42">
        <f t="shared" si="4"/>
        <v>0</v>
      </c>
      <c r="X69" s="42">
        <f t="shared" si="5"/>
        <v>0</v>
      </c>
      <c r="Y69" s="42">
        <f t="shared" si="6"/>
        <v>0</v>
      </c>
      <c r="Z69" s="42">
        <f t="shared" si="7"/>
        <v>0</v>
      </c>
      <c r="AA69" s="42">
        <f t="shared" si="8"/>
        <v>0</v>
      </c>
      <c r="AB69" s="42">
        <f t="shared" si="9"/>
        <v>0</v>
      </c>
      <c r="AC69" s="42">
        <f t="shared" si="10"/>
        <v>0</v>
      </c>
      <c r="AD69" s="42">
        <f t="shared" si="11"/>
        <v>0</v>
      </c>
      <c r="AE69" s="42">
        <f t="shared" si="12"/>
        <v>0</v>
      </c>
      <c r="AF69" s="42">
        <f t="shared" si="13"/>
        <v>0</v>
      </c>
      <c r="AG69" s="42">
        <f t="shared" si="14"/>
        <v>0</v>
      </c>
      <c r="AH69" s="42">
        <f t="shared" si="15"/>
        <v>0</v>
      </c>
      <c r="AI69" s="42">
        <f t="shared" si="16"/>
        <v>0</v>
      </c>
      <c r="AJ69" s="42">
        <f t="shared" si="17"/>
        <v>0</v>
      </c>
    </row>
    <row r="70" spans="1:36">
      <c r="A70" s="42" t="s">
        <v>95</v>
      </c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42">
        <f t="shared" si="18"/>
        <v>0</v>
      </c>
      <c r="R70" s="42">
        <f t="shared" si="2"/>
        <v>0</v>
      </c>
      <c r="U70" s="42" t="s">
        <v>95</v>
      </c>
      <c r="V70" s="42">
        <f t="shared" si="3"/>
        <v>0</v>
      </c>
      <c r="W70" s="42">
        <f t="shared" si="4"/>
        <v>0</v>
      </c>
      <c r="X70" s="42">
        <f t="shared" si="5"/>
        <v>0</v>
      </c>
      <c r="Y70" s="42">
        <f t="shared" si="6"/>
        <v>0</v>
      </c>
      <c r="Z70" s="42">
        <f t="shared" si="7"/>
        <v>0</v>
      </c>
      <c r="AA70" s="42">
        <f t="shared" si="8"/>
        <v>0</v>
      </c>
      <c r="AB70" s="42">
        <f t="shared" si="9"/>
        <v>0</v>
      </c>
      <c r="AC70" s="42">
        <f t="shared" si="10"/>
        <v>0</v>
      </c>
      <c r="AD70" s="42">
        <f t="shared" si="11"/>
        <v>0</v>
      </c>
      <c r="AE70" s="42">
        <f t="shared" si="12"/>
        <v>0</v>
      </c>
      <c r="AF70" s="42">
        <f t="shared" si="13"/>
        <v>0</v>
      </c>
      <c r="AG70" s="42">
        <f t="shared" si="14"/>
        <v>0</v>
      </c>
      <c r="AH70" s="42">
        <f t="shared" si="15"/>
        <v>0</v>
      </c>
      <c r="AI70" s="42">
        <f t="shared" si="16"/>
        <v>0</v>
      </c>
      <c r="AJ70" s="42">
        <f t="shared" si="17"/>
        <v>0</v>
      </c>
    </row>
    <row r="71" spans="1:36">
      <c r="A71" s="42" t="s">
        <v>96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42">
        <f t="shared" si="18"/>
        <v>0</v>
      </c>
      <c r="R71" s="42">
        <f t="shared" si="2"/>
        <v>0</v>
      </c>
      <c r="U71" s="42" t="s">
        <v>96</v>
      </c>
      <c r="V71" s="42">
        <f t="shared" si="3"/>
        <v>0</v>
      </c>
      <c r="W71" s="42">
        <f t="shared" si="4"/>
        <v>0</v>
      </c>
      <c r="X71" s="42">
        <f t="shared" si="5"/>
        <v>0</v>
      </c>
      <c r="Y71" s="42">
        <f t="shared" si="6"/>
        <v>0</v>
      </c>
      <c r="Z71" s="42">
        <f t="shared" si="7"/>
        <v>0</v>
      </c>
      <c r="AA71" s="42">
        <f t="shared" si="8"/>
        <v>0</v>
      </c>
      <c r="AB71" s="42">
        <f t="shared" si="9"/>
        <v>0</v>
      </c>
      <c r="AC71" s="42">
        <f t="shared" si="10"/>
        <v>0</v>
      </c>
      <c r="AD71" s="42">
        <f t="shared" si="11"/>
        <v>0</v>
      </c>
      <c r="AE71" s="42">
        <f t="shared" si="12"/>
        <v>0</v>
      </c>
      <c r="AF71" s="42">
        <f t="shared" si="13"/>
        <v>0</v>
      </c>
      <c r="AG71" s="42">
        <f t="shared" si="14"/>
        <v>0</v>
      </c>
      <c r="AH71" s="42">
        <f t="shared" si="15"/>
        <v>0</v>
      </c>
      <c r="AI71" s="42">
        <f t="shared" si="16"/>
        <v>0</v>
      </c>
      <c r="AJ71" s="42">
        <f t="shared" si="17"/>
        <v>0</v>
      </c>
    </row>
    <row r="72" spans="1:36">
      <c r="A72" s="42" t="s">
        <v>97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42">
        <f t="shared" si="18"/>
        <v>0</v>
      </c>
      <c r="R72" s="42">
        <f t="shared" si="2"/>
        <v>0</v>
      </c>
      <c r="U72" s="42" t="s">
        <v>97</v>
      </c>
      <c r="V72" s="42">
        <f t="shared" si="3"/>
        <v>0</v>
      </c>
      <c r="W72" s="42">
        <f t="shared" si="4"/>
        <v>0</v>
      </c>
      <c r="X72" s="42">
        <f t="shared" si="5"/>
        <v>0</v>
      </c>
      <c r="Y72" s="42">
        <f t="shared" si="6"/>
        <v>0</v>
      </c>
      <c r="Z72" s="42">
        <f t="shared" si="7"/>
        <v>0</v>
      </c>
      <c r="AA72" s="42">
        <f t="shared" si="8"/>
        <v>0</v>
      </c>
      <c r="AB72" s="42">
        <f t="shared" si="9"/>
        <v>0</v>
      </c>
      <c r="AC72" s="42">
        <f t="shared" si="10"/>
        <v>0</v>
      </c>
      <c r="AD72" s="42">
        <f t="shared" si="11"/>
        <v>0</v>
      </c>
      <c r="AE72" s="42">
        <f t="shared" si="12"/>
        <v>0</v>
      </c>
      <c r="AF72" s="42">
        <f t="shared" si="13"/>
        <v>0</v>
      </c>
      <c r="AG72" s="42">
        <f t="shared" si="14"/>
        <v>0</v>
      </c>
      <c r="AH72" s="42">
        <f t="shared" si="15"/>
        <v>0</v>
      </c>
      <c r="AI72" s="42">
        <f t="shared" si="16"/>
        <v>0</v>
      </c>
      <c r="AJ72" s="42">
        <f t="shared" si="17"/>
        <v>0</v>
      </c>
    </row>
    <row r="73" spans="1:36">
      <c r="A73" s="42" t="s">
        <v>98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42">
        <f t="shared" si="18"/>
        <v>0</v>
      </c>
      <c r="R73" s="42">
        <f t="shared" si="2"/>
        <v>0</v>
      </c>
      <c r="U73" s="42" t="s">
        <v>98</v>
      </c>
      <c r="V73" s="42">
        <f t="shared" si="3"/>
        <v>0</v>
      </c>
      <c r="W73" s="42">
        <f t="shared" si="4"/>
        <v>0</v>
      </c>
      <c r="X73" s="42">
        <f t="shared" si="5"/>
        <v>0</v>
      </c>
      <c r="Y73" s="42">
        <f t="shared" si="6"/>
        <v>0</v>
      </c>
      <c r="Z73" s="42">
        <f t="shared" si="7"/>
        <v>0</v>
      </c>
      <c r="AA73" s="42">
        <f t="shared" si="8"/>
        <v>0</v>
      </c>
      <c r="AB73" s="42">
        <f t="shared" si="9"/>
        <v>0</v>
      </c>
      <c r="AC73" s="42">
        <f t="shared" si="10"/>
        <v>0</v>
      </c>
      <c r="AD73" s="42">
        <f t="shared" si="11"/>
        <v>0</v>
      </c>
      <c r="AE73" s="42">
        <f t="shared" si="12"/>
        <v>0</v>
      </c>
      <c r="AF73" s="42">
        <f t="shared" si="13"/>
        <v>0</v>
      </c>
      <c r="AG73" s="42">
        <f t="shared" si="14"/>
        <v>0</v>
      </c>
      <c r="AH73" s="42">
        <f t="shared" si="15"/>
        <v>0</v>
      </c>
      <c r="AI73" s="42">
        <f t="shared" si="16"/>
        <v>0</v>
      </c>
      <c r="AJ73" s="42">
        <f t="shared" si="17"/>
        <v>0</v>
      </c>
    </row>
    <row r="74" spans="1:36">
      <c r="A74" s="42" t="s">
        <v>99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42">
        <f t="shared" si="18"/>
        <v>0</v>
      </c>
      <c r="R74" s="42">
        <f t="shared" si="2"/>
        <v>0</v>
      </c>
      <c r="U74" s="42" t="s">
        <v>99</v>
      </c>
      <c r="V74" s="42">
        <f t="shared" si="3"/>
        <v>0</v>
      </c>
      <c r="W74" s="42">
        <f t="shared" si="4"/>
        <v>0</v>
      </c>
      <c r="X74" s="42">
        <f t="shared" si="5"/>
        <v>0</v>
      </c>
      <c r="Y74" s="42">
        <f t="shared" si="6"/>
        <v>0</v>
      </c>
      <c r="Z74" s="42">
        <f t="shared" si="7"/>
        <v>0</v>
      </c>
      <c r="AA74" s="42">
        <f t="shared" si="8"/>
        <v>0</v>
      </c>
      <c r="AB74" s="42">
        <f t="shared" si="9"/>
        <v>0</v>
      </c>
      <c r="AC74" s="42">
        <f t="shared" si="10"/>
        <v>0</v>
      </c>
      <c r="AD74" s="42">
        <f t="shared" si="11"/>
        <v>0</v>
      </c>
      <c r="AE74" s="42">
        <f t="shared" si="12"/>
        <v>0</v>
      </c>
      <c r="AF74" s="42">
        <f t="shared" si="13"/>
        <v>0</v>
      </c>
      <c r="AG74" s="42">
        <f t="shared" si="14"/>
        <v>0</v>
      </c>
      <c r="AH74" s="42">
        <f t="shared" si="15"/>
        <v>0</v>
      </c>
      <c r="AI74" s="42">
        <f t="shared" si="16"/>
        <v>0</v>
      </c>
      <c r="AJ74" s="42">
        <f t="shared" si="17"/>
        <v>0</v>
      </c>
    </row>
    <row r="75" spans="1:36">
      <c r="A75" s="42" t="s">
        <v>100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42">
        <f t="shared" si="18"/>
        <v>0</v>
      </c>
      <c r="R75" s="42">
        <f t="shared" si="2"/>
        <v>0</v>
      </c>
      <c r="U75" s="42" t="s">
        <v>100</v>
      </c>
      <c r="V75" s="42">
        <f t="shared" si="3"/>
        <v>0</v>
      </c>
      <c r="W75" s="42">
        <f t="shared" si="4"/>
        <v>0</v>
      </c>
      <c r="X75" s="42">
        <f t="shared" si="5"/>
        <v>0</v>
      </c>
      <c r="Y75" s="42">
        <f t="shared" si="6"/>
        <v>0</v>
      </c>
      <c r="Z75" s="42">
        <f t="shared" si="7"/>
        <v>0</v>
      </c>
      <c r="AA75" s="42">
        <f t="shared" si="8"/>
        <v>0</v>
      </c>
      <c r="AB75" s="42">
        <f t="shared" si="9"/>
        <v>0</v>
      </c>
      <c r="AC75" s="42">
        <f t="shared" si="10"/>
        <v>0</v>
      </c>
      <c r="AD75" s="42">
        <f t="shared" si="11"/>
        <v>0</v>
      </c>
      <c r="AE75" s="42">
        <f t="shared" si="12"/>
        <v>0</v>
      </c>
      <c r="AF75" s="42">
        <f t="shared" si="13"/>
        <v>0</v>
      </c>
      <c r="AG75" s="42">
        <f t="shared" si="14"/>
        <v>0</v>
      </c>
      <c r="AH75" s="42">
        <f t="shared" si="15"/>
        <v>0</v>
      </c>
      <c r="AI75" s="42">
        <f t="shared" si="16"/>
        <v>0</v>
      </c>
      <c r="AJ75" s="42">
        <f t="shared" si="17"/>
        <v>0</v>
      </c>
    </row>
    <row r="76" spans="1:36">
      <c r="A76" s="42" t="s">
        <v>101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42">
        <f t="shared" si="18"/>
        <v>0</v>
      </c>
      <c r="R76" s="42">
        <f t="shared" si="2"/>
        <v>0</v>
      </c>
      <c r="U76" s="42" t="s">
        <v>101</v>
      </c>
      <c r="V76" s="42">
        <f t="shared" si="3"/>
        <v>0</v>
      </c>
      <c r="W76" s="42">
        <f t="shared" si="4"/>
        <v>0</v>
      </c>
      <c r="X76" s="42">
        <f t="shared" si="5"/>
        <v>0</v>
      </c>
      <c r="Y76" s="42">
        <f t="shared" si="6"/>
        <v>0</v>
      </c>
      <c r="Z76" s="42">
        <f t="shared" si="7"/>
        <v>0</v>
      </c>
      <c r="AA76" s="42">
        <f t="shared" si="8"/>
        <v>0</v>
      </c>
      <c r="AB76" s="42">
        <f t="shared" si="9"/>
        <v>0</v>
      </c>
      <c r="AC76" s="42">
        <f t="shared" si="10"/>
        <v>0</v>
      </c>
      <c r="AD76" s="42">
        <f t="shared" si="11"/>
        <v>0</v>
      </c>
      <c r="AE76" s="42">
        <f t="shared" si="12"/>
        <v>0</v>
      </c>
      <c r="AF76" s="42">
        <f t="shared" si="13"/>
        <v>0</v>
      </c>
      <c r="AG76" s="42">
        <f t="shared" si="14"/>
        <v>0</v>
      </c>
      <c r="AH76" s="42">
        <f t="shared" si="15"/>
        <v>0</v>
      </c>
      <c r="AI76" s="42">
        <f t="shared" si="16"/>
        <v>0</v>
      </c>
      <c r="AJ76" s="42">
        <f t="shared" si="17"/>
        <v>0</v>
      </c>
    </row>
    <row r="77" spans="1:36">
      <c r="A77" s="42" t="s">
        <v>102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42">
        <f t="shared" si="18"/>
        <v>0</v>
      </c>
      <c r="R77" s="42">
        <f t="shared" si="2"/>
        <v>0</v>
      </c>
      <c r="U77" s="42" t="s">
        <v>102</v>
      </c>
      <c r="V77" s="42">
        <f t="shared" si="3"/>
        <v>0</v>
      </c>
      <c r="W77" s="42">
        <f t="shared" si="4"/>
        <v>0</v>
      </c>
      <c r="X77" s="42">
        <f t="shared" si="5"/>
        <v>0</v>
      </c>
      <c r="Y77" s="42">
        <f t="shared" si="6"/>
        <v>0</v>
      </c>
      <c r="Z77" s="42">
        <f t="shared" si="7"/>
        <v>0</v>
      </c>
      <c r="AA77" s="42">
        <f t="shared" si="8"/>
        <v>0</v>
      </c>
      <c r="AB77" s="42">
        <f t="shared" si="9"/>
        <v>0</v>
      </c>
      <c r="AC77" s="42">
        <f t="shared" si="10"/>
        <v>0</v>
      </c>
      <c r="AD77" s="42">
        <f t="shared" si="11"/>
        <v>0</v>
      </c>
      <c r="AE77" s="42">
        <f t="shared" si="12"/>
        <v>0</v>
      </c>
      <c r="AF77" s="42">
        <f t="shared" si="13"/>
        <v>0</v>
      </c>
      <c r="AG77" s="42">
        <f t="shared" si="14"/>
        <v>0</v>
      </c>
      <c r="AH77" s="42">
        <f t="shared" si="15"/>
        <v>0</v>
      </c>
      <c r="AI77" s="42">
        <f t="shared" si="16"/>
        <v>0</v>
      </c>
      <c r="AJ77" s="42">
        <f t="shared" si="17"/>
        <v>0</v>
      </c>
    </row>
    <row r="78" spans="1:36">
      <c r="A78" s="42" t="s">
        <v>103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42">
        <f t="shared" si="18"/>
        <v>0</v>
      </c>
      <c r="R78" s="42">
        <f t="shared" ref="R78:R112" si="19">Q78^2</f>
        <v>0</v>
      </c>
      <c r="U78" s="42" t="s">
        <v>103</v>
      </c>
      <c r="V78" s="42">
        <f t="shared" ref="V78:V112" si="20">B78^2</f>
        <v>0</v>
      </c>
      <c r="W78" s="42">
        <f t="shared" ref="W78:W112" si="21">C78^2</f>
        <v>0</v>
      </c>
      <c r="X78" s="42">
        <f t="shared" ref="X78:X112" si="22">D78^2</f>
        <v>0</v>
      </c>
      <c r="Y78" s="42">
        <f t="shared" ref="Y78:Y112" si="23">E78^2</f>
        <v>0</v>
      </c>
      <c r="Z78" s="42">
        <f t="shared" ref="Z78:Z112" si="24">F78^2</f>
        <v>0</v>
      </c>
      <c r="AA78" s="42">
        <f t="shared" ref="AA78:AA112" si="25">G78^2</f>
        <v>0</v>
      </c>
      <c r="AB78" s="42">
        <f t="shared" ref="AB78:AB112" si="26">H78^2</f>
        <v>0</v>
      </c>
      <c r="AC78" s="42">
        <f t="shared" ref="AC78:AC112" si="27">I78^2</f>
        <v>0</v>
      </c>
      <c r="AD78" s="42">
        <f t="shared" ref="AD78:AD112" si="28">J78^2</f>
        <v>0</v>
      </c>
      <c r="AE78" s="42">
        <f t="shared" ref="AE78:AE112" si="29">K78^2</f>
        <v>0</v>
      </c>
      <c r="AF78" s="42">
        <f t="shared" ref="AF78:AF112" si="30">L78^2</f>
        <v>0</v>
      </c>
      <c r="AG78" s="42">
        <f t="shared" ref="AG78:AG112" si="31">M78^2</f>
        <v>0</v>
      </c>
      <c r="AH78" s="42">
        <f t="shared" ref="AH78:AH112" si="32">N78^2</f>
        <v>0</v>
      </c>
      <c r="AI78" s="42">
        <f t="shared" ref="AI78:AI112" si="33">O78^2</f>
        <v>0</v>
      </c>
      <c r="AJ78" s="42">
        <f t="shared" ref="AJ78:AJ112" si="34">P78^2</f>
        <v>0</v>
      </c>
    </row>
    <row r="79" spans="1:36">
      <c r="A79" s="42" t="s">
        <v>104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42">
        <f t="shared" si="18"/>
        <v>0</v>
      </c>
      <c r="R79" s="42">
        <f t="shared" si="19"/>
        <v>0</v>
      </c>
      <c r="U79" s="42" t="s">
        <v>104</v>
      </c>
      <c r="V79" s="42">
        <f t="shared" si="20"/>
        <v>0</v>
      </c>
      <c r="W79" s="42">
        <f t="shared" si="21"/>
        <v>0</v>
      </c>
      <c r="X79" s="42">
        <f t="shared" si="22"/>
        <v>0</v>
      </c>
      <c r="Y79" s="42">
        <f t="shared" si="23"/>
        <v>0</v>
      </c>
      <c r="Z79" s="42">
        <f t="shared" si="24"/>
        <v>0</v>
      </c>
      <c r="AA79" s="42">
        <f t="shared" si="25"/>
        <v>0</v>
      </c>
      <c r="AB79" s="42">
        <f t="shared" si="26"/>
        <v>0</v>
      </c>
      <c r="AC79" s="42">
        <f t="shared" si="27"/>
        <v>0</v>
      </c>
      <c r="AD79" s="42">
        <f t="shared" si="28"/>
        <v>0</v>
      </c>
      <c r="AE79" s="42">
        <f t="shared" si="29"/>
        <v>0</v>
      </c>
      <c r="AF79" s="42">
        <f t="shared" si="30"/>
        <v>0</v>
      </c>
      <c r="AG79" s="42">
        <f t="shared" si="31"/>
        <v>0</v>
      </c>
      <c r="AH79" s="42">
        <f t="shared" si="32"/>
        <v>0</v>
      </c>
      <c r="AI79" s="42">
        <f t="shared" si="33"/>
        <v>0</v>
      </c>
      <c r="AJ79" s="42">
        <f t="shared" si="34"/>
        <v>0</v>
      </c>
    </row>
    <row r="80" spans="1:36">
      <c r="A80" s="42" t="s">
        <v>105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42">
        <f t="shared" si="18"/>
        <v>0</v>
      </c>
      <c r="R80" s="42">
        <f t="shared" si="19"/>
        <v>0</v>
      </c>
      <c r="U80" s="42" t="s">
        <v>105</v>
      </c>
      <c r="V80" s="42">
        <f t="shared" si="20"/>
        <v>0</v>
      </c>
      <c r="W80" s="42">
        <f t="shared" si="21"/>
        <v>0</v>
      </c>
      <c r="X80" s="42">
        <f t="shared" si="22"/>
        <v>0</v>
      </c>
      <c r="Y80" s="42">
        <f t="shared" si="23"/>
        <v>0</v>
      </c>
      <c r="Z80" s="42">
        <f t="shared" si="24"/>
        <v>0</v>
      </c>
      <c r="AA80" s="42">
        <f t="shared" si="25"/>
        <v>0</v>
      </c>
      <c r="AB80" s="42">
        <f t="shared" si="26"/>
        <v>0</v>
      </c>
      <c r="AC80" s="42">
        <f t="shared" si="27"/>
        <v>0</v>
      </c>
      <c r="AD80" s="42">
        <f t="shared" si="28"/>
        <v>0</v>
      </c>
      <c r="AE80" s="42">
        <f t="shared" si="29"/>
        <v>0</v>
      </c>
      <c r="AF80" s="42">
        <f t="shared" si="30"/>
        <v>0</v>
      </c>
      <c r="AG80" s="42">
        <f t="shared" si="31"/>
        <v>0</v>
      </c>
      <c r="AH80" s="42">
        <f t="shared" si="32"/>
        <v>0</v>
      </c>
      <c r="AI80" s="42">
        <f t="shared" si="33"/>
        <v>0</v>
      </c>
      <c r="AJ80" s="42">
        <f t="shared" si="34"/>
        <v>0</v>
      </c>
    </row>
    <row r="81" spans="1:36">
      <c r="A81" s="42" t="s">
        <v>106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42">
        <f t="shared" si="18"/>
        <v>0</v>
      </c>
      <c r="R81" s="42">
        <f t="shared" si="19"/>
        <v>0</v>
      </c>
      <c r="U81" s="42" t="s">
        <v>106</v>
      </c>
      <c r="V81" s="42">
        <f t="shared" si="20"/>
        <v>0</v>
      </c>
      <c r="W81" s="42">
        <f t="shared" si="21"/>
        <v>0</v>
      </c>
      <c r="X81" s="42">
        <f t="shared" si="22"/>
        <v>0</v>
      </c>
      <c r="Y81" s="42">
        <f t="shared" si="23"/>
        <v>0</v>
      </c>
      <c r="Z81" s="42">
        <f t="shared" si="24"/>
        <v>0</v>
      </c>
      <c r="AA81" s="42">
        <f t="shared" si="25"/>
        <v>0</v>
      </c>
      <c r="AB81" s="42">
        <f t="shared" si="26"/>
        <v>0</v>
      </c>
      <c r="AC81" s="42">
        <f t="shared" si="27"/>
        <v>0</v>
      </c>
      <c r="AD81" s="42">
        <f t="shared" si="28"/>
        <v>0</v>
      </c>
      <c r="AE81" s="42">
        <f t="shared" si="29"/>
        <v>0</v>
      </c>
      <c r="AF81" s="42">
        <f t="shared" si="30"/>
        <v>0</v>
      </c>
      <c r="AG81" s="42">
        <f t="shared" si="31"/>
        <v>0</v>
      </c>
      <c r="AH81" s="42">
        <f t="shared" si="32"/>
        <v>0</v>
      </c>
      <c r="AI81" s="42">
        <f t="shared" si="33"/>
        <v>0</v>
      </c>
      <c r="AJ81" s="42">
        <f t="shared" si="34"/>
        <v>0</v>
      </c>
    </row>
    <row r="82" spans="1:36">
      <c r="A82" s="42" t="s">
        <v>107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42">
        <f t="shared" si="18"/>
        <v>0</v>
      </c>
      <c r="R82" s="42">
        <f t="shared" si="19"/>
        <v>0</v>
      </c>
      <c r="U82" s="42" t="s">
        <v>107</v>
      </c>
      <c r="V82" s="42">
        <f t="shared" si="20"/>
        <v>0</v>
      </c>
      <c r="W82" s="42">
        <f t="shared" si="21"/>
        <v>0</v>
      </c>
      <c r="X82" s="42">
        <f t="shared" si="22"/>
        <v>0</v>
      </c>
      <c r="Y82" s="42">
        <f t="shared" si="23"/>
        <v>0</v>
      </c>
      <c r="Z82" s="42">
        <f t="shared" si="24"/>
        <v>0</v>
      </c>
      <c r="AA82" s="42">
        <f t="shared" si="25"/>
        <v>0</v>
      </c>
      <c r="AB82" s="42">
        <f t="shared" si="26"/>
        <v>0</v>
      </c>
      <c r="AC82" s="42">
        <f t="shared" si="27"/>
        <v>0</v>
      </c>
      <c r="AD82" s="42">
        <f t="shared" si="28"/>
        <v>0</v>
      </c>
      <c r="AE82" s="42">
        <f t="shared" si="29"/>
        <v>0</v>
      </c>
      <c r="AF82" s="42">
        <f t="shared" si="30"/>
        <v>0</v>
      </c>
      <c r="AG82" s="42">
        <f t="shared" si="31"/>
        <v>0</v>
      </c>
      <c r="AH82" s="42">
        <f t="shared" si="32"/>
        <v>0</v>
      </c>
      <c r="AI82" s="42">
        <f t="shared" si="33"/>
        <v>0</v>
      </c>
      <c r="AJ82" s="42">
        <f t="shared" si="34"/>
        <v>0</v>
      </c>
    </row>
    <row r="83" spans="1:36">
      <c r="A83" s="42" t="s">
        <v>108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42">
        <f t="shared" si="18"/>
        <v>0</v>
      </c>
      <c r="R83" s="42">
        <f t="shared" si="19"/>
        <v>0</v>
      </c>
      <c r="U83" s="42" t="s">
        <v>108</v>
      </c>
      <c r="V83" s="42">
        <f t="shared" si="20"/>
        <v>0</v>
      </c>
      <c r="W83" s="42">
        <f t="shared" si="21"/>
        <v>0</v>
      </c>
      <c r="X83" s="42">
        <f t="shared" si="22"/>
        <v>0</v>
      </c>
      <c r="Y83" s="42">
        <f t="shared" si="23"/>
        <v>0</v>
      </c>
      <c r="Z83" s="42">
        <f t="shared" si="24"/>
        <v>0</v>
      </c>
      <c r="AA83" s="42">
        <f t="shared" si="25"/>
        <v>0</v>
      </c>
      <c r="AB83" s="42">
        <f t="shared" si="26"/>
        <v>0</v>
      </c>
      <c r="AC83" s="42">
        <f t="shared" si="27"/>
        <v>0</v>
      </c>
      <c r="AD83" s="42">
        <f t="shared" si="28"/>
        <v>0</v>
      </c>
      <c r="AE83" s="42">
        <f t="shared" si="29"/>
        <v>0</v>
      </c>
      <c r="AF83" s="42">
        <f t="shared" si="30"/>
        <v>0</v>
      </c>
      <c r="AG83" s="42">
        <f t="shared" si="31"/>
        <v>0</v>
      </c>
      <c r="AH83" s="42">
        <f t="shared" si="32"/>
        <v>0</v>
      </c>
      <c r="AI83" s="42">
        <f t="shared" si="33"/>
        <v>0</v>
      </c>
      <c r="AJ83" s="42">
        <f t="shared" si="34"/>
        <v>0</v>
      </c>
    </row>
    <row r="84" spans="1:36">
      <c r="A84" s="42" t="s">
        <v>109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42">
        <f t="shared" si="18"/>
        <v>0</v>
      </c>
      <c r="R84" s="42">
        <f t="shared" si="19"/>
        <v>0</v>
      </c>
      <c r="U84" s="42" t="s">
        <v>109</v>
      </c>
      <c r="V84" s="42">
        <f t="shared" si="20"/>
        <v>0</v>
      </c>
      <c r="W84" s="42">
        <f t="shared" si="21"/>
        <v>0</v>
      </c>
      <c r="X84" s="42">
        <f t="shared" si="22"/>
        <v>0</v>
      </c>
      <c r="Y84" s="42">
        <f t="shared" si="23"/>
        <v>0</v>
      </c>
      <c r="Z84" s="42">
        <f t="shared" si="24"/>
        <v>0</v>
      </c>
      <c r="AA84" s="42">
        <f t="shared" si="25"/>
        <v>0</v>
      </c>
      <c r="AB84" s="42">
        <f t="shared" si="26"/>
        <v>0</v>
      </c>
      <c r="AC84" s="42">
        <f t="shared" si="27"/>
        <v>0</v>
      </c>
      <c r="AD84" s="42">
        <f t="shared" si="28"/>
        <v>0</v>
      </c>
      <c r="AE84" s="42">
        <f t="shared" si="29"/>
        <v>0</v>
      </c>
      <c r="AF84" s="42">
        <f t="shared" si="30"/>
        <v>0</v>
      </c>
      <c r="AG84" s="42">
        <f t="shared" si="31"/>
        <v>0</v>
      </c>
      <c r="AH84" s="42">
        <f t="shared" si="32"/>
        <v>0</v>
      </c>
      <c r="AI84" s="42">
        <f t="shared" si="33"/>
        <v>0</v>
      </c>
      <c r="AJ84" s="42">
        <f t="shared" si="34"/>
        <v>0</v>
      </c>
    </row>
    <row r="85" spans="1:36">
      <c r="A85" s="42" t="s">
        <v>110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42">
        <f t="shared" si="18"/>
        <v>0</v>
      </c>
      <c r="R85" s="42">
        <f t="shared" si="19"/>
        <v>0</v>
      </c>
      <c r="U85" s="42" t="s">
        <v>110</v>
      </c>
      <c r="V85" s="42">
        <f t="shared" si="20"/>
        <v>0</v>
      </c>
      <c r="W85" s="42">
        <f t="shared" si="21"/>
        <v>0</v>
      </c>
      <c r="X85" s="42">
        <f t="shared" si="22"/>
        <v>0</v>
      </c>
      <c r="Y85" s="42">
        <f t="shared" si="23"/>
        <v>0</v>
      </c>
      <c r="Z85" s="42">
        <f t="shared" si="24"/>
        <v>0</v>
      </c>
      <c r="AA85" s="42">
        <f t="shared" si="25"/>
        <v>0</v>
      </c>
      <c r="AB85" s="42">
        <f t="shared" si="26"/>
        <v>0</v>
      </c>
      <c r="AC85" s="42">
        <f t="shared" si="27"/>
        <v>0</v>
      </c>
      <c r="AD85" s="42">
        <f t="shared" si="28"/>
        <v>0</v>
      </c>
      <c r="AE85" s="42">
        <f t="shared" si="29"/>
        <v>0</v>
      </c>
      <c r="AF85" s="42">
        <f t="shared" si="30"/>
        <v>0</v>
      </c>
      <c r="AG85" s="42">
        <f t="shared" si="31"/>
        <v>0</v>
      </c>
      <c r="AH85" s="42">
        <f t="shared" si="32"/>
        <v>0</v>
      </c>
      <c r="AI85" s="42">
        <f t="shared" si="33"/>
        <v>0</v>
      </c>
      <c r="AJ85" s="42">
        <f t="shared" si="34"/>
        <v>0</v>
      </c>
    </row>
    <row r="86" spans="1:36">
      <c r="A86" s="42" t="s">
        <v>111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42">
        <f t="shared" ref="Q86:Q112" si="35">SUM(B86:P86)</f>
        <v>0</v>
      </c>
      <c r="R86" s="42">
        <f t="shared" si="19"/>
        <v>0</v>
      </c>
      <c r="U86" s="42" t="s">
        <v>111</v>
      </c>
      <c r="V86" s="42">
        <f t="shared" si="20"/>
        <v>0</v>
      </c>
      <c r="W86" s="42">
        <f t="shared" si="21"/>
        <v>0</v>
      </c>
      <c r="X86" s="42">
        <f t="shared" si="22"/>
        <v>0</v>
      </c>
      <c r="Y86" s="42">
        <f t="shared" si="23"/>
        <v>0</v>
      </c>
      <c r="Z86" s="42">
        <f t="shared" si="24"/>
        <v>0</v>
      </c>
      <c r="AA86" s="42">
        <f t="shared" si="25"/>
        <v>0</v>
      </c>
      <c r="AB86" s="42">
        <f t="shared" si="26"/>
        <v>0</v>
      </c>
      <c r="AC86" s="42">
        <f t="shared" si="27"/>
        <v>0</v>
      </c>
      <c r="AD86" s="42">
        <f t="shared" si="28"/>
        <v>0</v>
      </c>
      <c r="AE86" s="42">
        <f t="shared" si="29"/>
        <v>0</v>
      </c>
      <c r="AF86" s="42">
        <f t="shared" si="30"/>
        <v>0</v>
      </c>
      <c r="AG86" s="42">
        <f t="shared" si="31"/>
        <v>0</v>
      </c>
      <c r="AH86" s="42">
        <f t="shared" si="32"/>
        <v>0</v>
      </c>
      <c r="AI86" s="42">
        <f t="shared" si="33"/>
        <v>0</v>
      </c>
      <c r="AJ86" s="42">
        <f t="shared" si="34"/>
        <v>0</v>
      </c>
    </row>
    <row r="87" spans="1:36">
      <c r="A87" s="42" t="s">
        <v>112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42">
        <f t="shared" si="35"/>
        <v>0</v>
      </c>
      <c r="R87" s="42">
        <f t="shared" si="19"/>
        <v>0</v>
      </c>
      <c r="U87" s="42" t="s">
        <v>112</v>
      </c>
      <c r="V87" s="42">
        <f t="shared" si="20"/>
        <v>0</v>
      </c>
      <c r="W87" s="42">
        <f t="shared" si="21"/>
        <v>0</v>
      </c>
      <c r="X87" s="42">
        <f t="shared" si="22"/>
        <v>0</v>
      </c>
      <c r="Y87" s="42">
        <f t="shared" si="23"/>
        <v>0</v>
      </c>
      <c r="Z87" s="42">
        <f t="shared" si="24"/>
        <v>0</v>
      </c>
      <c r="AA87" s="42">
        <f t="shared" si="25"/>
        <v>0</v>
      </c>
      <c r="AB87" s="42">
        <f t="shared" si="26"/>
        <v>0</v>
      </c>
      <c r="AC87" s="42">
        <f t="shared" si="27"/>
        <v>0</v>
      </c>
      <c r="AD87" s="42">
        <f t="shared" si="28"/>
        <v>0</v>
      </c>
      <c r="AE87" s="42">
        <f t="shared" si="29"/>
        <v>0</v>
      </c>
      <c r="AF87" s="42">
        <f t="shared" si="30"/>
        <v>0</v>
      </c>
      <c r="AG87" s="42">
        <f t="shared" si="31"/>
        <v>0</v>
      </c>
      <c r="AH87" s="42">
        <f t="shared" si="32"/>
        <v>0</v>
      </c>
      <c r="AI87" s="42">
        <f t="shared" si="33"/>
        <v>0</v>
      </c>
      <c r="AJ87" s="42">
        <f t="shared" si="34"/>
        <v>0</v>
      </c>
    </row>
    <row r="88" spans="1:36">
      <c r="A88" s="42" t="s">
        <v>113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42">
        <f t="shared" si="35"/>
        <v>0</v>
      </c>
      <c r="R88" s="42">
        <f t="shared" si="19"/>
        <v>0</v>
      </c>
      <c r="U88" s="42" t="s">
        <v>113</v>
      </c>
      <c r="V88" s="42">
        <f t="shared" si="20"/>
        <v>0</v>
      </c>
      <c r="W88" s="42">
        <f t="shared" si="21"/>
        <v>0</v>
      </c>
      <c r="X88" s="42">
        <f t="shared" si="22"/>
        <v>0</v>
      </c>
      <c r="Y88" s="42">
        <f t="shared" si="23"/>
        <v>0</v>
      </c>
      <c r="Z88" s="42">
        <f t="shared" si="24"/>
        <v>0</v>
      </c>
      <c r="AA88" s="42">
        <f t="shared" si="25"/>
        <v>0</v>
      </c>
      <c r="AB88" s="42">
        <f t="shared" si="26"/>
        <v>0</v>
      </c>
      <c r="AC88" s="42">
        <f t="shared" si="27"/>
        <v>0</v>
      </c>
      <c r="AD88" s="42">
        <f t="shared" si="28"/>
        <v>0</v>
      </c>
      <c r="AE88" s="42">
        <f t="shared" si="29"/>
        <v>0</v>
      </c>
      <c r="AF88" s="42">
        <f t="shared" si="30"/>
        <v>0</v>
      </c>
      <c r="AG88" s="42">
        <f t="shared" si="31"/>
        <v>0</v>
      </c>
      <c r="AH88" s="42">
        <f t="shared" si="32"/>
        <v>0</v>
      </c>
      <c r="AI88" s="42">
        <f t="shared" si="33"/>
        <v>0</v>
      </c>
      <c r="AJ88" s="42">
        <f t="shared" si="34"/>
        <v>0</v>
      </c>
    </row>
    <row r="89" spans="1:36">
      <c r="A89" s="42" t="s">
        <v>114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42">
        <f t="shared" si="35"/>
        <v>0</v>
      </c>
      <c r="R89" s="42">
        <f t="shared" si="19"/>
        <v>0</v>
      </c>
      <c r="U89" s="42" t="s">
        <v>114</v>
      </c>
      <c r="V89" s="42">
        <f t="shared" si="20"/>
        <v>0</v>
      </c>
      <c r="W89" s="42">
        <f t="shared" si="21"/>
        <v>0</v>
      </c>
      <c r="X89" s="42">
        <f t="shared" si="22"/>
        <v>0</v>
      </c>
      <c r="Y89" s="42">
        <f t="shared" si="23"/>
        <v>0</v>
      </c>
      <c r="Z89" s="42">
        <f t="shared" si="24"/>
        <v>0</v>
      </c>
      <c r="AA89" s="42">
        <f t="shared" si="25"/>
        <v>0</v>
      </c>
      <c r="AB89" s="42">
        <f t="shared" si="26"/>
        <v>0</v>
      </c>
      <c r="AC89" s="42">
        <f t="shared" si="27"/>
        <v>0</v>
      </c>
      <c r="AD89" s="42">
        <f t="shared" si="28"/>
        <v>0</v>
      </c>
      <c r="AE89" s="42">
        <f t="shared" si="29"/>
        <v>0</v>
      </c>
      <c r="AF89" s="42">
        <f t="shared" si="30"/>
        <v>0</v>
      </c>
      <c r="AG89" s="42">
        <f t="shared" si="31"/>
        <v>0</v>
      </c>
      <c r="AH89" s="42">
        <f t="shared" si="32"/>
        <v>0</v>
      </c>
      <c r="AI89" s="42">
        <f t="shared" si="33"/>
        <v>0</v>
      </c>
      <c r="AJ89" s="42">
        <f t="shared" si="34"/>
        <v>0</v>
      </c>
    </row>
    <row r="90" spans="1:36">
      <c r="A90" s="42" t="s">
        <v>115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42">
        <f t="shared" si="35"/>
        <v>0</v>
      </c>
      <c r="R90" s="42">
        <f t="shared" si="19"/>
        <v>0</v>
      </c>
      <c r="U90" s="42" t="s">
        <v>115</v>
      </c>
      <c r="V90" s="42">
        <f t="shared" si="20"/>
        <v>0</v>
      </c>
      <c r="W90" s="42">
        <f t="shared" si="21"/>
        <v>0</v>
      </c>
      <c r="X90" s="42">
        <f t="shared" si="22"/>
        <v>0</v>
      </c>
      <c r="Y90" s="42">
        <f t="shared" si="23"/>
        <v>0</v>
      </c>
      <c r="Z90" s="42">
        <f t="shared" si="24"/>
        <v>0</v>
      </c>
      <c r="AA90" s="42">
        <f t="shared" si="25"/>
        <v>0</v>
      </c>
      <c r="AB90" s="42">
        <f t="shared" si="26"/>
        <v>0</v>
      </c>
      <c r="AC90" s="42">
        <f t="shared" si="27"/>
        <v>0</v>
      </c>
      <c r="AD90" s="42">
        <f t="shared" si="28"/>
        <v>0</v>
      </c>
      <c r="AE90" s="42">
        <f t="shared" si="29"/>
        <v>0</v>
      </c>
      <c r="AF90" s="42">
        <f t="shared" si="30"/>
        <v>0</v>
      </c>
      <c r="AG90" s="42">
        <f t="shared" si="31"/>
        <v>0</v>
      </c>
      <c r="AH90" s="42">
        <f t="shared" si="32"/>
        <v>0</v>
      </c>
      <c r="AI90" s="42">
        <f t="shared" si="33"/>
        <v>0</v>
      </c>
      <c r="AJ90" s="42">
        <f t="shared" si="34"/>
        <v>0</v>
      </c>
    </row>
    <row r="91" spans="1:36">
      <c r="A91" s="42" t="s">
        <v>116</v>
      </c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42">
        <f t="shared" si="35"/>
        <v>0</v>
      </c>
      <c r="R91" s="42">
        <f t="shared" si="19"/>
        <v>0</v>
      </c>
      <c r="U91" s="42" t="s">
        <v>116</v>
      </c>
      <c r="V91" s="42">
        <f t="shared" si="20"/>
        <v>0</v>
      </c>
      <c r="W91" s="42">
        <f t="shared" si="21"/>
        <v>0</v>
      </c>
      <c r="X91" s="42">
        <f t="shared" si="22"/>
        <v>0</v>
      </c>
      <c r="Y91" s="42">
        <f t="shared" si="23"/>
        <v>0</v>
      </c>
      <c r="Z91" s="42">
        <f t="shared" si="24"/>
        <v>0</v>
      </c>
      <c r="AA91" s="42">
        <f t="shared" si="25"/>
        <v>0</v>
      </c>
      <c r="AB91" s="42">
        <f t="shared" si="26"/>
        <v>0</v>
      </c>
      <c r="AC91" s="42">
        <f t="shared" si="27"/>
        <v>0</v>
      </c>
      <c r="AD91" s="42">
        <f t="shared" si="28"/>
        <v>0</v>
      </c>
      <c r="AE91" s="42">
        <f t="shared" si="29"/>
        <v>0</v>
      </c>
      <c r="AF91" s="42">
        <f t="shared" si="30"/>
        <v>0</v>
      </c>
      <c r="AG91" s="42">
        <f t="shared" si="31"/>
        <v>0</v>
      </c>
      <c r="AH91" s="42">
        <f t="shared" si="32"/>
        <v>0</v>
      </c>
      <c r="AI91" s="42">
        <f t="shared" si="33"/>
        <v>0</v>
      </c>
      <c r="AJ91" s="42">
        <f t="shared" si="34"/>
        <v>0</v>
      </c>
    </row>
    <row r="92" spans="1:36">
      <c r="A92" s="42" t="s">
        <v>117</v>
      </c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42">
        <f t="shared" si="35"/>
        <v>0</v>
      </c>
      <c r="R92" s="42">
        <f t="shared" si="19"/>
        <v>0</v>
      </c>
      <c r="U92" s="42" t="s">
        <v>117</v>
      </c>
      <c r="V92" s="42">
        <f t="shared" si="20"/>
        <v>0</v>
      </c>
      <c r="W92" s="42">
        <f t="shared" si="21"/>
        <v>0</v>
      </c>
      <c r="X92" s="42">
        <f t="shared" si="22"/>
        <v>0</v>
      </c>
      <c r="Y92" s="42">
        <f t="shared" si="23"/>
        <v>0</v>
      </c>
      <c r="Z92" s="42">
        <f t="shared" si="24"/>
        <v>0</v>
      </c>
      <c r="AA92" s="42">
        <f t="shared" si="25"/>
        <v>0</v>
      </c>
      <c r="AB92" s="42">
        <f t="shared" si="26"/>
        <v>0</v>
      </c>
      <c r="AC92" s="42">
        <f t="shared" si="27"/>
        <v>0</v>
      </c>
      <c r="AD92" s="42">
        <f t="shared" si="28"/>
        <v>0</v>
      </c>
      <c r="AE92" s="42">
        <f t="shared" si="29"/>
        <v>0</v>
      </c>
      <c r="AF92" s="42">
        <f t="shared" si="30"/>
        <v>0</v>
      </c>
      <c r="AG92" s="42">
        <f t="shared" si="31"/>
        <v>0</v>
      </c>
      <c r="AH92" s="42">
        <f t="shared" si="32"/>
        <v>0</v>
      </c>
      <c r="AI92" s="42">
        <f t="shared" si="33"/>
        <v>0</v>
      </c>
      <c r="AJ92" s="42">
        <f t="shared" si="34"/>
        <v>0</v>
      </c>
    </row>
    <row r="93" spans="1:36">
      <c r="A93" s="42" t="s">
        <v>118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42">
        <f t="shared" si="35"/>
        <v>0</v>
      </c>
      <c r="R93" s="42">
        <f t="shared" si="19"/>
        <v>0</v>
      </c>
      <c r="U93" s="42" t="s">
        <v>118</v>
      </c>
      <c r="V93" s="42">
        <f t="shared" si="20"/>
        <v>0</v>
      </c>
      <c r="W93" s="42">
        <f t="shared" si="21"/>
        <v>0</v>
      </c>
      <c r="X93" s="42">
        <f t="shared" si="22"/>
        <v>0</v>
      </c>
      <c r="Y93" s="42">
        <f t="shared" si="23"/>
        <v>0</v>
      </c>
      <c r="Z93" s="42">
        <f t="shared" si="24"/>
        <v>0</v>
      </c>
      <c r="AA93" s="42">
        <f t="shared" si="25"/>
        <v>0</v>
      </c>
      <c r="AB93" s="42">
        <f t="shared" si="26"/>
        <v>0</v>
      </c>
      <c r="AC93" s="42">
        <f t="shared" si="27"/>
        <v>0</v>
      </c>
      <c r="AD93" s="42">
        <f t="shared" si="28"/>
        <v>0</v>
      </c>
      <c r="AE93" s="42">
        <f t="shared" si="29"/>
        <v>0</v>
      </c>
      <c r="AF93" s="42">
        <f t="shared" si="30"/>
        <v>0</v>
      </c>
      <c r="AG93" s="42">
        <f t="shared" si="31"/>
        <v>0</v>
      </c>
      <c r="AH93" s="42">
        <f t="shared" si="32"/>
        <v>0</v>
      </c>
      <c r="AI93" s="42">
        <f t="shared" si="33"/>
        <v>0</v>
      </c>
      <c r="AJ93" s="42">
        <f t="shared" si="34"/>
        <v>0</v>
      </c>
    </row>
    <row r="94" spans="1:36">
      <c r="A94" s="42" t="s">
        <v>119</v>
      </c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42">
        <f t="shared" si="35"/>
        <v>0</v>
      </c>
      <c r="R94" s="42">
        <f t="shared" si="19"/>
        <v>0</v>
      </c>
      <c r="U94" s="42" t="s">
        <v>119</v>
      </c>
      <c r="V94" s="42">
        <f t="shared" si="20"/>
        <v>0</v>
      </c>
      <c r="W94" s="42">
        <f t="shared" si="21"/>
        <v>0</v>
      </c>
      <c r="X94" s="42">
        <f t="shared" si="22"/>
        <v>0</v>
      </c>
      <c r="Y94" s="42">
        <f t="shared" si="23"/>
        <v>0</v>
      </c>
      <c r="Z94" s="42">
        <f t="shared" si="24"/>
        <v>0</v>
      </c>
      <c r="AA94" s="42">
        <f t="shared" si="25"/>
        <v>0</v>
      </c>
      <c r="AB94" s="42">
        <f t="shared" si="26"/>
        <v>0</v>
      </c>
      <c r="AC94" s="42">
        <f t="shared" si="27"/>
        <v>0</v>
      </c>
      <c r="AD94" s="42">
        <f t="shared" si="28"/>
        <v>0</v>
      </c>
      <c r="AE94" s="42">
        <f t="shared" si="29"/>
        <v>0</v>
      </c>
      <c r="AF94" s="42">
        <f t="shared" si="30"/>
        <v>0</v>
      </c>
      <c r="AG94" s="42">
        <f t="shared" si="31"/>
        <v>0</v>
      </c>
      <c r="AH94" s="42">
        <f t="shared" si="32"/>
        <v>0</v>
      </c>
      <c r="AI94" s="42">
        <f t="shared" si="33"/>
        <v>0</v>
      </c>
      <c r="AJ94" s="42">
        <f t="shared" si="34"/>
        <v>0</v>
      </c>
    </row>
    <row r="95" spans="1:36">
      <c r="A95" s="42" t="s">
        <v>120</v>
      </c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42">
        <f t="shared" si="35"/>
        <v>0</v>
      </c>
      <c r="R95" s="42">
        <f t="shared" si="19"/>
        <v>0</v>
      </c>
      <c r="U95" s="42" t="s">
        <v>120</v>
      </c>
      <c r="V95" s="42">
        <f t="shared" si="20"/>
        <v>0</v>
      </c>
      <c r="W95" s="42">
        <f t="shared" si="21"/>
        <v>0</v>
      </c>
      <c r="X95" s="42">
        <f t="shared" si="22"/>
        <v>0</v>
      </c>
      <c r="Y95" s="42">
        <f t="shared" si="23"/>
        <v>0</v>
      </c>
      <c r="Z95" s="42">
        <f t="shared" si="24"/>
        <v>0</v>
      </c>
      <c r="AA95" s="42">
        <f t="shared" si="25"/>
        <v>0</v>
      </c>
      <c r="AB95" s="42">
        <f t="shared" si="26"/>
        <v>0</v>
      </c>
      <c r="AC95" s="42">
        <f t="shared" si="27"/>
        <v>0</v>
      </c>
      <c r="AD95" s="42">
        <f t="shared" si="28"/>
        <v>0</v>
      </c>
      <c r="AE95" s="42">
        <f t="shared" si="29"/>
        <v>0</v>
      </c>
      <c r="AF95" s="42">
        <f t="shared" si="30"/>
        <v>0</v>
      </c>
      <c r="AG95" s="42">
        <f t="shared" si="31"/>
        <v>0</v>
      </c>
      <c r="AH95" s="42">
        <f t="shared" si="32"/>
        <v>0</v>
      </c>
      <c r="AI95" s="42">
        <f t="shared" si="33"/>
        <v>0</v>
      </c>
      <c r="AJ95" s="42">
        <f t="shared" si="34"/>
        <v>0</v>
      </c>
    </row>
    <row r="96" spans="1:36">
      <c r="A96" s="42" t="s">
        <v>121</v>
      </c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42">
        <f t="shared" si="35"/>
        <v>0</v>
      </c>
      <c r="R96" s="42">
        <f t="shared" si="19"/>
        <v>0</v>
      </c>
      <c r="U96" s="42" t="s">
        <v>121</v>
      </c>
      <c r="V96" s="42">
        <f t="shared" si="20"/>
        <v>0</v>
      </c>
      <c r="W96" s="42">
        <f t="shared" si="21"/>
        <v>0</v>
      </c>
      <c r="X96" s="42">
        <f t="shared" si="22"/>
        <v>0</v>
      </c>
      <c r="Y96" s="42">
        <f t="shared" si="23"/>
        <v>0</v>
      </c>
      <c r="Z96" s="42">
        <f t="shared" si="24"/>
        <v>0</v>
      </c>
      <c r="AA96" s="42">
        <f t="shared" si="25"/>
        <v>0</v>
      </c>
      <c r="AB96" s="42">
        <f t="shared" si="26"/>
        <v>0</v>
      </c>
      <c r="AC96" s="42">
        <f t="shared" si="27"/>
        <v>0</v>
      </c>
      <c r="AD96" s="42">
        <f t="shared" si="28"/>
        <v>0</v>
      </c>
      <c r="AE96" s="42">
        <f t="shared" si="29"/>
        <v>0</v>
      </c>
      <c r="AF96" s="42">
        <f t="shared" si="30"/>
        <v>0</v>
      </c>
      <c r="AG96" s="42">
        <f t="shared" si="31"/>
        <v>0</v>
      </c>
      <c r="AH96" s="42">
        <f t="shared" si="32"/>
        <v>0</v>
      </c>
      <c r="AI96" s="42">
        <f t="shared" si="33"/>
        <v>0</v>
      </c>
      <c r="AJ96" s="42">
        <f t="shared" si="34"/>
        <v>0</v>
      </c>
    </row>
    <row r="97" spans="1:36">
      <c r="A97" s="42" t="s">
        <v>122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42">
        <f t="shared" si="35"/>
        <v>0</v>
      </c>
      <c r="R97" s="42">
        <f t="shared" si="19"/>
        <v>0</v>
      </c>
      <c r="U97" s="42" t="s">
        <v>122</v>
      </c>
      <c r="V97" s="42">
        <f t="shared" si="20"/>
        <v>0</v>
      </c>
      <c r="W97" s="42">
        <f t="shared" si="21"/>
        <v>0</v>
      </c>
      <c r="X97" s="42">
        <f t="shared" si="22"/>
        <v>0</v>
      </c>
      <c r="Y97" s="42">
        <f t="shared" si="23"/>
        <v>0</v>
      </c>
      <c r="Z97" s="42">
        <f t="shared" si="24"/>
        <v>0</v>
      </c>
      <c r="AA97" s="42">
        <f t="shared" si="25"/>
        <v>0</v>
      </c>
      <c r="AB97" s="42">
        <f t="shared" si="26"/>
        <v>0</v>
      </c>
      <c r="AC97" s="42">
        <f t="shared" si="27"/>
        <v>0</v>
      </c>
      <c r="AD97" s="42">
        <f t="shared" si="28"/>
        <v>0</v>
      </c>
      <c r="AE97" s="42">
        <f t="shared" si="29"/>
        <v>0</v>
      </c>
      <c r="AF97" s="42">
        <f t="shared" si="30"/>
        <v>0</v>
      </c>
      <c r="AG97" s="42">
        <f t="shared" si="31"/>
        <v>0</v>
      </c>
      <c r="AH97" s="42">
        <f t="shared" si="32"/>
        <v>0</v>
      </c>
      <c r="AI97" s="42">
        <f t="shared" si="33"/>
        <v>0</v>
      </c>
      <c r="AJ97" s="42">
        <f t="shared" si="34"/>
        <v>0</v>
      </c>
    </row>
    <row r="98" spans="1:36">
      <c r="A98" s="42" t="s">
        <v>123</v>
      </c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42">
        <f t="shared" si="35"/>
        <v>0</v>
      </c>
      <c r="R98" s="42">
        <f t="shared" si="19"/>
        <v>0</v>
      </c>
      <c r="U98" s="42" t="s">
        <v>123</v>
      </c>
      <c r="V98" s="42">
        <f t="shared" si="20"/>
        <v>0</v>
      </c>
      <c r="W98" s="42">
        <f t="shared" si="21"/>
        <v>0</v>
      </c>
      <c r="X98" s="42">
        <f t="shared" si="22"/>
        <v>0</v>
      </c>
      <c r="Y98" s="42">
        <f t="shared" si="23"/>
        <v>0</v>
      </c>
      <c r="Z98" s="42">
        <f t="shared" si="24"/>
        <v>0</v>
      </c>
      <c r="AA98" s="42">
        <f t="shared" si="25"/>
        <v>0</v>
      </c>
      <c r="AB98" s="42">
        <f t="shared" si="26"/>
        <v>0</v>
      </c>
      <c r="AC98" s="42">
        <f t="shared" si="27"/>
        <v>0</v>
      </c>
      <c r="AD98" s="42">
        <f t="shared" si="28"/>
        <v>0</v>
      </c>
      <c r="AE98" s="42">
        <f t="shared" si="29"/>
        <v>0</v>
      </c>
      <c r="AF98" s="42">
        <f t="shared" si="30"/>
        <v>0</v>
      </c>
      <c r="AG98" s="42">
        <f t="shared" si="31"/>
        <v>0</v>
      </c>
      <c r="AH98" s="42">
        <f t="shared" si="32"/>
        <v>0</v>
      </c>
      <c r="AI98" s="42">
        <f t="shared" si="33"/>
        <v>0</v>
      </c>
      <c r="AJ98" s="42">
        <f t="shared" si="34"/>
        <v>0</v>
      </c>
    </row>
    <row r="99" spans="1:36">
      <c r="A99" s="42" t="s">
        <v>124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42">
        <f t="shared" si="35"/>
        <v>0</v>
      </c>
      <c r="R99" s="42">
        <f t="shared" si="19"/>
        <v>0</v>
      </c>
      <c r="U99" s="42" t="s">
        <v>124</v>
      </c>
      <c r="V99" s="42">
        <f t="shared" si="20"/>
        <v>0</v>
      </c>
      <c r="W99" s="42">
        <f t="shared" si="21"/>
        <v>0</v>
      </c>
      <c r="X99" s="42">
        <f t="shared" si="22"/>
        <v>0</v>
      </c>
      <c r="Y99" s="42">
        <f t="shared" si="23"/>
        <v>0</v>
      </c>
      <c r="Z99" s="42">
        <f t="shared" si="24"/>
        <v>0</v>
      </c>
      <c r="AA99" s="42">
        <f t="shared" si="25"/>
        <v>0</v>
      </c>
      <c r="AB99" s="42">
        <f t="shared" si="26"/>
        <v>0</v>
      </c>
      <c r="AC99" s="42">
        <f t="shared" si="27"/>
        <v>0</v>
      </c>
      <c r="AD99" s="42">
        <f t="shared" si="28"/>
        <v>0</v>
      </c>
      <c r="AE99" s="42">
        <f t="shared" si="29"/>
        <v>0</v>
      </c>
      <c r="AF99" s="42">
        <f t="shared" si="30"/>
        <v>0</v>
      </c>
      <c r="AG99" s="42">
        <f t="shared" si="31"/>
        <v>0</v>
      </c>
      <c r="AH99" s="42">
        <f t="shared" si="32"/>
        <v>0</v>
      </c>
      <c r="AI99" s="42">
        <f t="shared" si="33"/>
        <v>0</v>
      </c>
      <c r="AJ99" s="42">
        <f t="shared" si="34"/>
        <v>0</v>
      </c>
    </row>
    <row r="100" spans="1:36">
      <c r="A100" s="42" t="s">
        <v>125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42">
        <f t="shared" si="35"/>
        <v>0</v>
      </c>
      <c r="R100" s="42">
        <f t="shared" si="19"/>
        <v>0</v>
      </c>
      <c r="U100" s="42" t="s">
        <v>125</v>
      </c>
      <c r="V100" s="42">
        <f t="shared" si="20"/>
        <v>0</v>
      </c>
      <c r="W100" s="42">
        <f t="shared" si="21"/>
        <v>0</v>
      </c>
      <c r="X100" s="42">
        <f t="shared" si="22"/>
        <v>0</v>
      </c>
      <c r="Y100" s="42">
        <f t="shared" si="23"/>
        <v>0</v>
      </c>
      <c r="Z100" s="42">
        <f t="shared" si="24"/>
        <v>0</v>
      </c>
      <c r="AA100" s="42">
        <f t="shared" si="25"/>
        <v>0</v>
      </c>
      <c r="AB100" s="42">
        <f t="shared" si="26"/>
        <v>0</v>
      </c>
      <c r="AC100" s="42">
        <f t="shared" si="27"/>
        <v>0</v>
      </c>
      <c r="AD100" s="42">
        <f t="shared" si="28"/>
        <v>0</v>
      </c>
      <c r="AE100" s="42">
        <f t="shared" si="29"/>
        <v>0</v>
      </c>
      <c r="AF100" s="42">
        <f t="shared" si="30"/>
        <v>0</v>
      </c>
      <c r="AG100" s="42">
        <f t="shared" si="31"/>
        <v>0</v>
      </c>
      <c r="AH100" s="42">
        <f t="shared" si="32"/>
        <v>0</v>
      </c>
      <c r="AI100" s="42">
        <f t="shared" si="33"/>
        <v>0</v>
      </c>
      <c r="AJ100" s="42">
        <f t="shared" si="34"/>
        <v>0</v>
      </c>
    </row>
    <row r="101" spans="1:36">
      <c r="A101" s="42" t="s">
        <v>126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42">
        <f t="shared" si="35"/>
        <v>0</v>
      </c>
      <c r="R101" s="42">
        <f t="shared" si="19"/>
        <v>0</v>
      </c>
      <c r="U101" s="42" t="s">
        <v>126</v>
      </c>
      <c r="V101" s="42">
        <f t="shared" si="20"/>
        <v>0</v>
      </c>
      <c r="W101" s="42">
        <f t="shared" si="21"/>
        <v>0</v>
      </c>
      <c r="X101" s="42">
        <f t="shared" si="22"/>
        <v>0</v>
      </c>
      <c r="Y101" s="42">
        <f t="shared" si="23"/>
        <v>0</v>
      </c>
      <c r="Z101" s="42">
        <f t="shared" si="24"/>
        <v>0</v>
      </c>
      <c r="AA101" s="42">
        <f t="shared" si="25"/>
        <v>0</v>
      </c>
      <c r="AB101" s="42">
        <f t="shared" si="26"/>
        <v>0</v>
      </c>
      <c r="AC101" s="42">
        <f t="shared" si="27"/>
        <v>0</v>
      </c>
      <c r="AD101" s="42">
        <f t="shared" si="28"/>
        <v>0</v>
      </c>
      <c r="AE101" s="42">
        <f t="shared" si="29"/>
        <v>0</v>
      </c>
      <c r="AF101" s="42">
        <f t="shared" si="30"/>
        <v>0</v>
      </c>
      <c r="AG101" s="42">
        <f t="shared" si="31"/>
        <v>0</v>
      </c>
      <c r="AH101" s="42">
        <f t="shared" si="32"/>
        <v>0</v>
      </c>
      <c r="AI101" s="42">
        <f t="shared" si="33"/>
        <v>0</v>
      </c>
      <c r="AJ101" s="42">
        <f t="shared" si="34"/>
        <v>0</v>
      </c>
    </row>
    <row r="102" spans="1:36">
      <c r="A102" s="42" t="s">
        <v>127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42">
        <f t="shared" si="35"/>
        <v>0</v>
      </c>
      <c r="R102" s="42">
        <f t="shared" si="19"/>
        <v>0</v>
      </c>
      <c r="U102" s="42" t="s">
        <v>127</v>
      </c>
      <c r="V102" s="42">
        <f t="shared" si="20"/>
        <v>0</v>
      </c>
      <c r="W102" s="42">
        <f t="shared" si="21"/>
        <v>0</v>
      </c>
      <c r="X102" s="42">
        <f t="shared" si="22"/>
        <v>0</v>
      </c>
      <c r="Y102" s="42">
        <f t="shared" si="23"/>
        <v>0</v>
      </c>
      <c r="Z102" s="42">
        <f t="shared" si="24"/>
        <v>0</v>
      </c>
      <c r="AA102" s="42">
        <f t="shared" si="25"/>
        <v>0</v>
      </c>
      <c r="AB102" s="42">
        <f t="shared" si="26"/>
        <v>0</v>
      </c>
      <c r="AC102" s="42">
        <f t="shared" si="27"/>
        <v>0</v>
      </c>
      <c r="AD102" s="42">
        <f t="shared" si="28"/>
        <v>0</v>
      </c>
      <c r="AE102" s="42">
        <f t="shared" si="29"/>
        <v>0</v>
      </c>
      <c r="AF102" s="42">
        <f t="shared" si="30"/>
        <v>0</v>
      </c>
      <c r="AG102" s="42">
        <f t="shared" si="31"/>
        <v>0</v>
      </c>
      <c r="AH102" s="42">
        <f t="shared" si="32"/>
        <v>0</v>
      </c>
      <c r="AI102" s="42">
        <f t="shared" si="33"/>
        <v>0</v>
      </c>
      <c r="AJ102" s="42">
        <f t="shared" si="34"/>
        <v>0</v>
      </c>
    </row>
    <row r="103" spans="1:36">
      <c r="A103" s="42" t="s">
        <v>128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42">
        <f t="shared" si="35"/>
        <v>0</v>
      </c>
      <c r="R103" s="42">
        <f t="shared" si="19"/>
        <v>0</v>
      </c>
      <c r="U103" s="42" t="s">
        <v>128</v>
      </c>
      <c r="V103" s="42">
        <f t="shared" si="20"/>
        <v>0</v>
      </c>
      <c r="W103" s="42">
        <f t="shared" si="21"/>
        <v>0</v>
      </c>
      <c r="X103" s="42">
        <f t="shared" si="22"/>
        <v>0</v>
      </c>
      <c r="Y103" s="42">
        <f t="shared" si="23"/>
        <v>0</v>
      </c>
      <c r="Z103" s="42">
        <f t="shared" si="24"/>
        <v>0</v>
      </c>
      <c r="AA103" s="42">
        <f t="shared" si="25"/>
        <v>0</v>
      </c>
      <c r="AB103" s="42">
        <f t="shared" si="26"/>
        <v>0</v>
      </c>
      <c r="AC103" s="42">
        <f t="shared" si="27"/>
        <v>0</v>
      </c>
      <c r="AD103" s="42">
        <f t="shared" si="28"/>
        <v>0</v>
      </c>
      <c r="AE103" s="42">
        <f t="shared" si="29"/>
        <v>0</v>
      </c>
      <c r="AF103" s="42">
        <f t="shared" si="30"/>
        <v>0</v>
      </c>
      <c r="AG103" s="42">
        <f t="shared" si="31"/>
        <v>0</v>
      </c>
      <c r="AH103" s="42">
        <f t="shared" si="32"/>
        <v>0</v>
      </c>
      <c r="AI103" s="42">
        <f t="shared" si="33"/>
        <v>0</v>
      </c>
      <c r="AJ103" s="42">
        <f t="shared" si="34"/>
        <v>0</v>
      </c>
    </row>
    <row r="104" spans="1:36">
      <c r="A104" s="42" t="s">
        <v>129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42">
        <f t="shared" si="35"/>
        <v>0</v>
      </c>
      <c r="R104" s="42">
        <f t="shared" si="19"/>
        <v>0</v>
      </c>
      <c r="U104" s="42" t="s">
        <v>129</v>
      </c>
      <c r="V104" s="42">
        <f t="shared" si="20"/>
        <v>0</v>
      </c>
      <c r="W104" s="42">
        <f t="shared" si="21"/>
        <v>0</v>
      </c>
      <c r="X104" s="42">
        <f t="shared" si="22"/>
        <v>0</v>
      </c>
      <c r="Y104" s="42">
        <f t="shared" si="23"/>
        <v>0</v>
      </c>
      <c r="Z104" s="42">
        <f t="shared" si="24"/>
        <v>0</v>
      </c>
      <c r="AA104" s="42">
        <f t="shared" si="25"/>
        <v>0</v>
      </c>
      <c r="AB104" s="42">
        <f t="shared" si="26"/>
        <v>0</v>
      </c>
      <c r="AC104" s="42">
        <f t="shared" si="27"/>
        <v>0</v>
      </c>
      <c r="AD104" s="42">
        <f t="shared" si="28"/>
        <v>0</v>
      </c>
      <c r="AE104" s="42">
        <f t="shared" si="29"/>
        <v>0</v>
      </c>
      <c r="AF104" s="42">
        <f t="shared" si="30"/>
        <v>0</v>
      </c>
      <c r="AG104" s="42">
        <f t="shared" si="31"/>
        <v>0</v>
      </c>
      <c r="AH104" s="42">
        <f t="shared" si="32"/>
        <v>0</v>
      </c>
      <c r="AI104" s="42">
        <f t="shared" si="33"/>
        <v>0</v>
      </c>
      <c r="AJ104" s="42">
        <f t="shared" si="34"/>
        <v>0</v>
      </c>
    </row>
    <row r="105" spans="1:36">
      <c r="A105" s="42" t="s">
        <v>130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42">
        <f t="shared" si="35"/>
        <v>0</v>
      </c>
      <c r="R105" s="42">
        <f t="shared" si="19"/>
        <v>0</v>
      </c>
      <c r="U105" s="42" t="s">
        <v>130</v>
      </c>
      <c r="V105" s="42">
        <f t="shared" si="20"/>
        <v>0</v>
      </c>
      <c r="W105" s="42">
        <f t="shared" si="21"/>
        <v>0</v>
      </c>
      <c r="X105" s="42">
        <f t="shared" si="22"/>
        <v>0</v>
      </c>
      <c r="Y105" s="42">
        <f t="shared" si="23"/>
        <v>0</v>
      </c>
      <c r="Z105" s="42">
        <f t="shared" si="24"/>
        <v>0</v>
      </c>
      <c r="AA105" s="42">
        <f t="shared" si="25"/>
        <v>0</v>
      </c>
      <c r="AB105" s="42">
        <f t="shared" si="26"/>
        <v>0</v>
      </c>
      <c r="AC105" s="42">
        <f t="shared" si="27"/>
        <v>0</v>
      </c>
      <c r="AD105" s="42">
        <f t="shared" si="28"/>
        <v>0</v>
      </c>
      <c r="AE105" s="42">
        <f t="shared" si="29"/>
        <v>0</v>
      </c>
      <c r="AF105" s="42">
        <f t="shared" si="30"/>
        <v>0</v>
      </c>
      <c r="AG105" s="42">
        <f t="shared" si="31"/>
        <v>0</v>
      </c>
      <c r="AH105" s="42">
        <f t="shared" si="32"/>
        <v>0</v>
      </c>
      <c r="AI105" s="42">
        <f t="shared" si="33"/>
        <v>0</v>
      </c>
      <c r="AJ105" s="42">
        <f t="shared" si="34"/>
        <v>0</v>
      </c>
    </row>
    <row r="106" spans="1:36">
      <c r="A106" s="42" t="s">
        <v>131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42">
        <f t="shared" si="35"/>
        <v>0</v>
      </c>
      <c r="R106" s="42">
        <f t="shared" si="19"/>
        <v>0</v>
      </c>
      <c r="U106" s="42" t="s">
        <v>131</v>
      </c>
      <c r="V106" s="42">
        <f t="shared" si="20"/>
        <v>0</v>
      </c>
      <c r="W106" s="42">
        <f t="shared" si="21"/>
        <v>0</v>
      </c>
      <c r="X106" s="42">
        <f t="shared" si="22"/>
        <v>0</v>
      </c>
      <c r="Y106" s="42">
        <f t="shared" si="23"/>
        <v>0</v>
      </c>
      <c r="Z106" s="42">
        <f t="shared" si="24"/>
        <v>0</v>
      </c>
      <c r="AA106" s="42">
        <f t="shared" si="25"/>
        <v>0</v>
      </c>
      <c r="AB106" s="42">
        <f t="shared" si="26"/>
        <v>0</v>
      </c>
      <c r="AC106" s="42">
        <f t="shared" si="27"/>
        <v>0</v>
      </c>
      <c r="AD106" s="42">
        <f t="shared" si="28"/>
        <v>0</v>
      </c>
      <c r="AE106" s="42">
        <f t="shared" si="29"/>
        <v>0</v>
      </c>
      <c r="AF106" s="42">
        <f t="shared" si="30"/>
        <v>0</v>
      </c>
      <c r="AG106" s="42">
        <f t="shared" si="31"/>
        <v>0</v>
      </c>
      <c r="AH106" s="42">
        <f t="shared" si="32"/>
        <v>0</v>
      </c>
      <c r="AI106" s="42">
        <f t="shared" si="33"/>
        <v>0</v>
      </c>
      <c r="AJ106" s="42">
        <f t="shared" si="34"/>
        <v>0</v>
      </c>
    </row>
    <row r="107" spans="1:36">
      <c r="A107" s="42" t="s">
        <v>132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42">
        <f t="shared" si="35"/>
        <v>0</v>
      </c>
      <c r="R107" s="42">
        <f t="shared" si="19"/>
        <v>0</v>
      </c>
      <c r="U107" s="42" t="s">
        <v>132</v>
      </c>
      <c r="V107" s="42">
        <f t="shared" si="20"/>
        <v>0</v>
      </c>
      <c r="W107" s="42">
        <f t="shared" si="21"/>
        <v>0</v>
      </c>
      <c r="X107" s="42">
        <f t="shared" si="22"/>
        <v>0</v>
      </c>
      <c r="Y107" s="42">
        <f t="shared" si="23"/>
        <v>0</v>
      </c>
      <c r="Z107" s="42">
        <f t="shared" si="24"/>
        <v>0</v>
      </c>
      <c r="AA107" s="42">
        <f t="shared" si="25"/>
        <v>0</v>
      </c>
      <c r="AB107" s="42">
        <f t="shared" si="26"/>
        <v>0</v>
      </c>
      <c r="AC107" s="42">
        <f t="shared" si="27"/>
        <v>0</v>
      </c>
      <c r="AD107" s="42">
        <f t="shared" si="28"/>
        <v>0</v>
      </c>
      <c r="AE107" s="42">
        <f t="shared" si="29"/>
        <v>0</v>
      </c>
      <c r="AF107" s="42">
        <f t="shared" si="30"/>
        <v>0</v>
      </c>
      <c r="AG107" s="42">
        <f t="shared" si="31"/>
        <v>0</v>
      </c>
      <c r="AH107" s="42">
        <f t="shared" si="32"/>
        <v>0</v>
      </c>
      <c r="AI107" s="42">
        <f t="shared" si="33"/>
        <v>0</v>
      </c>
      <c r="AJ107" s="42">
        <f t="shared" si="34"/>
        <v>0</v>
      </c>
    </row>
    <row r="108" spans="1:36">
      <c r="A108" s="42" t="s">
        <v>133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42">
        <f t="shared" si="35"/>
        <v>0</v>
      </c>
      <c r="R108" s="42">
        <f t="shared" si="19"/>
        <v>0</v>
      </c>
      <c r="U108" s="42" t="s">
        <v>133</v>
      </c>
      <c r="V108" s="42">
        <f t="shared" si="20"/>
        <v>0</v>
      </c>
      <c r="W108" s="42">
        <f t="shared" si="21"/>
        <v>0</v>
      </c>
      <c r="X108" s="42">
        <f t="shared" si="22"/>
        <v>0</v>
      </c>
      <c r="Y108" s="42">
        <f t="shared" si="23"/>
        <v>0</v>
      </c>
      <c r="Z108" s="42">
        <f t="shared" si="24"/>
        <v>0</v>
      </c>
      <c r="AA108" s="42">
        <f t="shared" si="25"/>
        <v>0</v>
      </c>
      <c r="AB108" s="42">
        <f t="shared" si="26"/>
        <v>0</v>
      </c>
      <c r="AC108" s="42">
        <f t="shared" si="27"/>
        <v>0</v>
      </c>
      <c r="AD108" s="42">
        <f t="shared" si="28"/>
        <v>0</v>
      </c>
      <c r="AE108" s="42">
        <f t="shared" si="29"/>
        <v>0</v>
      </c>
      <c r="AF108" s="42">
        <f t="shared" si="30"/>
        <v>0</v>
      </c>
      <c r="AG108" s="42">
        <f t="shared" si="31"/>
        <v>0</v>
      </c>
      <c r="AH108" s="42">
        <f t="shared" si="32"/>
        <v>0</v>
      </c>
      <c r="AI108" s="42">
        <f t="shared" si="33"/>
        <v>0</v>
      </c>
      <c r="AJ108" s="42">
        <f t="shared" si="34"/>
        <v>0</v>
      </c>
    </row>
    <row r="109" spans="1:36">
      <c r="A109" s="42" t="s">
        <v>134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42">
        <f t="shared" si="35"/>
        <v>0</v>
      </c>
      <c r="R109" s="42">
        <f t="shared" si="19"/>
        <v>0</v>
      </c>
      <c r="U109" s="42" t="s">
        <v>134</v>
      </c>
      <c r="V109" s="42">
        <f t="shared" si="20"/>
        <v>0</v>
      </c>
      <c r="W109" s="42">
        <f t="shared" si="21"/>
        <v>0</v>
      </c>
      <c r="X109" s="42">
        <f t="shared" si="22"/>
        <v>0</v>
      </c>
      <c r="Y109" s="42">
        <f t="shared" si="23"/>
        <v>0</v>
      </c>
      <c r="Z109" s="42">
        <f t="shared" si="24"/>
        <v>0</v>
      </c>
      <c r="AA109" s="42">
        <f t="shared" si="25"/>
        <v>0</v>
      </c>
      <c r="AB109" s="42">
        <f t="shared" si="26"/>
        <v>0</v>
      </c>
      <c r="AC109" s="42">
        <f t="shared" si="27"/>
        <v>0</v>
      </c>
      <c r="AD109" s="42">
        <f t="shared" si="28"/>
        <v>0</v>
      </c>
      <c r="AE109" s="42">
        <f t="shared" si="29"/>
        <v>0</v>
      </c>
      <c r="AF109" s="42">
        <f t="shared" si="30"/>
        <v>0</v>
      </c>
      <c r="AG109" s="42">
        <f t="shared" si="31"/>
        <v>0</v>
      </c>
      <c r="AH109" s="42">
        <f t="shared" si="32"/>
        <v>0</v>
      </c>
      <c r="AI109" s="42">
        <f t="shared" si="33"/>
        <v>0</v>
      </c>
      <c r="AJ109" s="42">
        <f t="shared" si="34"/>
        <v>0</v>
      </c>
    </row>
    <row r="110" spans="1:36">
      <c r="A110" s="42" t="s">
        <v>135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42">
        <f t="shared" si="35"/>
        <v>0</v>
      </c>
      <c r="R110" s="42">
        <f t="shared" si="19"/>
        <v>0</v>
      </c>
      <c r="U110" s="42" t="s">
        <v>135</v>
      </c>
      <c r="V110" s="42">
        <f t="shared" si="20"/>
        <v>0</v>
      </c>
      <c r="W110" s="42">
        <f t="shared" si="21"/>
        <v>0</v>
      </c>
      <c r="X110" s="42">
        <f t="shared" si="22"/>
        <v>0</v>
      </c>
      <c r="Y110" s="42">
        <f t="shared" si="23"/>
        <v>0</v>
      </c>
      <c r="Z110" s="42">
        <f t="shared" si="24"/>
        <v>0</v>
      </c>
      <c r="AA110" s="42">
        <f t="shared" si="25"/>
        <v>0</v>
      </c>
      <c r="AB110" s="42">
        <f t="shared" si="26"/>
        <v>0</v>
      </c>
      <c r="AC110" s="42">
        <f t="shared" si="27"/>
        <v>0</v>
      </c>
      <c r="AD110" s="42">
        <f t="shared" si="28"/>
        <v>0</v>
      </c>
      <c r="AE110" s="42">
        <f t="shared" si="29"/>
        <v>0</v>
      </c>
      <c r="AF110" s="42">
        <f t="shared" si="30"/>
        <v>0</v>
      </c>
      <c r="AG110" s="42">
        <f t="shared" si="31"/>
        <v>0</v>
      </c>
      <c r="AH110" s="42">
        <f t="shared" si="32"/>
        <v>0</v>
      </c>
      <c r="AI110" s="42">
        <f t="shared" si="33"/>
        <v>0</v>
      </c>
      <c r="AJ110" s="42">
        <f t="shared" si="34"/>
        <v>0</v>
      </c>
    </row>
    <row r="111" spans="1:36">
      <c r="A111" s="42" t="s">
        <v>136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42">
        <f t="shared" si="35"/>
        <v>0</v>
      </c>
      <c r="R111" s="42">
        <f t="shared" si="19"/>
        <v>0</v>
      </c>
      <c r="U111" s="42" t="s">
        <v>136</v>
      </c>
      <c r="V111" s="42">
        <f t="shared" si="20"/>
        <v>0</v>
      </c>
      <c r="W111" s="42">
        <f t="shared" si="21"/>
        <v>0</v>
      </c>
      <c r="X111" s="42">
        <f t="shared" si="22"/>
        <v>0</v>
      </c>
      <c r="Y111" s="42">
        <f t="shared" si="23"/>
        <v>0</v>
      </c>
      <c r="Z111" s="42">
        <f t="shared" si="24"/>
        <v>0</v>
      </c>
      <c r="AA111" s="42">
        <f t="shared" si="25"/>
        <v>0</v>
      </c>
      <c r="AB111" s="42">
        <f t="shared" si="26"/>
        <v>0</v>
      </c>
      <c r="AC111" s="42">
        <f t="shared" si="27"/>
        <v>0</v>
      </c>
      <c r="AD111" s="42">
        <f t="shared" si="28"/>
        <v>0</v>
      </c>
      <c r="AE111" s="42">
        <f t="shared" si="29"/>
        <v>0</v>
      </c>
      <c r="AF111" s="42">
        <f t="shared" si="30"/>
        <v>0</v>
      </c>
      <c r="AG111" s="42">
        <f t="shared" si="31"/>
        <v>0</v>
      </c>
      <c r="AH111" s="42">
        <f t="shared" si="32"/>
        <v>0</v>
      </c>
      <c r="AI111" s="42">
        <f t="shared" si="33"/>
        <v>0</v>
      </c>
      <c r="AJ111" s="42">
        <f t="shared" si="34"/>
        <v>0</v>
      </c>
    </row>
    <row r="112" spans="1:36">
      <c r="A112" s="42" t="s">
        <v>137</v>
      </c>
      <c r="B112" s="67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  <c r="Q112" s="42">
        <f t="shared" si="35"/>
        <v>0</v>
      </c>
      <c r="R112" s="42">
        <f t="shared" si="19"/>
        <v>0</v>
      </c>
      <c r="U112" s="42" t="s">
        <v>137</v>
      </c>
      <c r="V112" s="42">
        <f t="shared" si="20"/>
        <v>0</v>
      </c>
      <c r="W112" s="42">
        <f t="shared" si="21"/>
        <v>0</v>
      </c>
      <c r="X112" s="42">
        <f t="shared" si="22"/>
        <v>0</v>
      </c>
      <c r="Y112" s="42">
        <f t="shared" si="23"/>
        <v>0</v>
      </c>
      <c r="Z112" s="42">
        <f t="shared" si="24"/>
        <v>0</v>
      </c>
      <c r="AA112" s="42">
        <f t="shared" si="25"/>
        <v>0</v>
      </c>
      <c r="AB112" s="42">
        <f t="shared" si="26"/>
        <v>0</v>
      </c>
      <c r="AC112" s="42">
        <f t="shared" si="27"/>
        <v>0</v>
      </c>
      <c r="AD112" s="42">
        <f t="shared" si="28"/>
        <v>0</v>
      </c>
      <c r="AE112" s="42">
        <f t="shared" si="29"/>
        <v>0</v>
      </c>
      <c r="AF112" s="42">
        <f t="shared" si="30"/>
        <v>0</v>
      </c>
      <c r="AG112" s="42">
        <f t="shared" si="31"/>
        <v>0</v>
      </c>
      <c r="AH112" s="42">
        <f t="shared" si="32"/>
        <v>0</v>
      </c>
      <c r="AI112" s="42">
        <f t="shared" si="33"/>
        <v>0</v>
      </c>
      <c r="AJ112" s="42">
        <f t="shared" si="34"/>
        <v>0</v>
      </c>
    </row>
    <row r="113" spans="1:17" hidden="1">
      <c r="A113" s="42" t="s">
        <v>143</v>
      </c>
      <c r="B113" s="54">
        <f>SUM(B13:B112)</f>
        <v>34</v>
      </c>
      <c r="C113" s="54">
        <f>SUM(C13:C112)</f>
        <v>40</v>
      </c>
      <c r="D113" s="54">
        <f>SUM(D13:D112)</f>
        <v>52</v>
      </c>
      <c r="E113" s="54">
        <f>SUM(E13:E112)</f>
        <v>0</v>
      </c>
      <c r="F113" s="54">
        <f>SUM(F13:F112)</f>
        <v>0</v>
      </c>
      <c r="G113" s="54">
        <f t="shared" ref="G113:P113" si="36">SUM(G13:G112)</f>
        <v>0</v>
      </c>
      <c r="H113" s="54">
        <f t="shared" si="36"/>
        <v>0</v>
      </c>
      <c r="I113" s="54">
        <f t="shared" si="36"/>
        <v>0</v>
      </c>
      <c r="J113" s="54">
        <f t="shared" si="36"/>
        <v>0</v>
      </c>
      <c r="K113" s="54">
        <f t="shared" si="36"/>
        <v>0</v>
      </c>
      <c r="L113" s="54">
        <f t="shared" si="36"/>
        <v>0</v>
      </c>
      <c r="M113" s="54">
        <f t="shared" si="36"/>
        <v>0</v>
      </c>
      <c r="N113" s="54">
        <f t="shared" si="36"/>
        <v>0</v>
      </c>
      <c r="O113" s="54">
        <f t="shared" si="36"/>
        <v>0</v>
      </c>
      <c r="P113" s="54">
        <f t="shared" si="36"/>
        <v>0</v>
      </c>
      <c r="Q113" s="42">
        <f>SUM(Q13:Q112)</f>
        <v>126</v>
      </c>
    </row>
    <row r="114" spans="1:17" hidden="1">
      <c r="A114" s="42" t="s">
        <v>144</v>
      </c>
      <c r="B114" s="54">
        <f t="shared" ref="B114:P114" si="37">B113^2</f>
        <v>1156</v>
      </c>
      <c r="C114" s="54">
        <f t="shared" si="37"/>
        <v>1600</v>
      </c>
      <c r="D114" s="54">
        <f t="shared" si="37"/>
        <v>2704</v>
      </c>
      <c r="E114" s="54">
        <f t="shared" si="37"/>
        <v>0</v>
      </c>
      <c r="F114" s="54">
        <f t="shared" si="37"/>
        <v>0</v>
      </c>
      <c r="G114" s="54">
        <f t="shared" si="37"/>
        <v>0</v>
      </c>
      <c r="H114" s="54">
        <f t="shared" si="37"/>
        <v>0</v>
      </c>
      <c r="I114" s="54">
        <f t="shared" si="37"/>
        <v>0</v>
      </c>
      <c r="J114" s="54">
        <f t="shared" si="37"/>
        <v>0</v>
      </c>
      <c r="K114" s="54">
        <f t="shared" si="37"/>
        <v>0</v>
      </c>
      <c r="L114" s="54">
        <f t="shared" si="37"/>
        <v>0</v>
      </c>
      <c r="M114" s="54">
        <f t="shared" si="37"/>
        <v>0</v>
      </c>
      <c r="N114" s="54">
        <f t="shared" si="37"/>
        <v>0</v>
      </c>
      <c r="O114" s="54">
        <f t="shared" si="37"/>
        <v>0</v>
      </c>
      <c r="P114" s="54">
        <f t="shared" si="37"/>
        <v>0</v>
      </c>
    </row>
    <row r="115" spans="1:17" hidden="1">
      <c r="A115" s="42" t="s">
        <v>22</v>
      </c>
      <c r="B115" s="54">
        <f>IF(B13="","",AVERAGE(B13:B112))</f>
        <v>5.666666666666667</v>
      </c>
      <c r="C115" s="54">
        <f t="shared" ref="C115:P115" si="38">IF(C13="","",AVERAGE(C13:C112))</f>
        <v>6.666666666666667</v>
      </c>
      <c r="D115" s="54">
        <f t="shared" si="38"/>
        <v>8.6666666666666661</v>
      </c>
      <c r="E115" s="54" t="str">
        <f t="shared" si="38"/>
        <v/>
      </c>
      <c r="F115" s="54" t="str">
        <f t="shared" si="38"/>
        <v/>
      </c>
      <c r="G115" s="54" t="str">
        <f t="shared" si="38"/>
        <v/>
      </c>
      <c r="H115" s="54" t="str">
        <f t="shared" si="38"/>
        <v/>
      </c>
      <c r="I115" s="54" t="str">
        <f t="shared" si="38"/>
        <v/>
      </c>
      <c r="J115" s="54" t="str">
        <f t="shared" si="38"/>
        <v/>
      </c>
      <c r="K115" s="54" t="str">
        <f t="shared" si="38"/>
        <v/>
      </c>
      <c r="L115" s="54" t="str">
        <f t="shared" si="38"/>
        <v/>
      </c>
      <c r="M115" s="54" t="str">
        <f t="shared" si="38"/>
        <v/>
      </c>
      <c r="N115" s="54" t="str">
        <f t="shared" si="38"/>
        <v/>
      </c>
      <c r="O115" s="54" t="str">
        <f t="shared" si="38"/>
        <v/>
      </c>
      <c r="P115" s="54" t="str">
        <f t="shared" si="38"/>
        <v/>
      </c>
      <c r="Q115" s="42">
        <f>AVERAGE(Q13:Q112)</f>
        <v>1.26</v>
      </c>
    </row>
    <row r="116" spans="1:17" hidden="1">
      <c r="A116" s="42" t="s">
        <v>165</v>
      </c>
      <c r="B116" s="54">
        <f>IF(B13="","",VAR(B13:B112))</f>
        <v>8.6666666666666679</v>
      </c>
      <c r="C116" s="54">
        <f t="shared" ref="C116:P116" si="39">IF(C13="","",VAR(C13:C112))</f>
        <v>21.866666666666664</v>
      </c>
      <c r="D116" s="54">
        <f t="shared" si="39"/>
        <v>31.466666666666661</v>
      </c>
      <c r="E116" s="54" t="str">
        <f t="shared" si="39"/>
        <v/>
      </c>
      <c r="F116" s="54" t="str">
        <f t="shared" si="39"/>
        <v/>
      </c>
      <c r="G116" s="54" t="str">
        <f t="shared" si="39"/>
        <v/>
      </c>
      <c r="H116" s="54" t="str">
        <f t="shared" si="39"/>
        <v/>
      </c>
      <c r="I116" s="54" t="str">
        <f t="shared" si="39"/>
        <v/>
      </c>
      <c r="J116" s="54" t="str">
        <f t="shared" si="39"/>
        <v/>
      </c>
      <c r="K116" s="54" t="str">
        <f t="shared" si="39"/>
        <v/>
      </c>
      <c r="L116" s="54" t="str">
        <f t="shared" si="39"/>
        <v/>
      </c>
      <c r="M116" s="54" t="str">
        <f t="shared" si="39"/>
        <v/>
      </c>
      <c r="N116" s="54" t="str">
        <f t="shared" si="39"/>
        <v/>
      </c>
      <c r="O116" s="54" t="str">
        <f t="shared" si="39"/>
        <v/>
      </c>
      <c r="P116" s="54" t="str">
        <f t="shared" si="39"/>
        <v/>
      </c>
    </row>
    <row r="117" spans="1:17" hidden="1"/>
    <row r="118" spans="1:17" hidden="1">
      <c r="A118" s="42" t="s">
        <v>25</v>
      </c>
      <c r="B118" s="54">
        <f>SUM(B13:P112)</f>
        <v>126</v>
      </c>
    </row>
    <row r="119" spans="1:17" hidden="1">
      <c r="A119" s="42" t="s">
        <v>23</v>
      </c>
      <c r="B119" s="54">
        <f>SUM(V13:AJ112)</f>
        <v>1220</v>
      </c>
      <c r="D119" s="54" t="s">
        <v>28</v>
      </c>
      <c r="F119" s="54">
        <f>B119-(B120/B124)</f>
        <v>338</v>
      </c>
    </row>
    <row r="120" spans="1:17" hidden="1">
      <c r="A120" s="42" t="s">
        <v>24</v>
      </c>
      <c r="B120" s="54">
        <f>B118^2</f>
        <v>15876</v>
      </c>
      <c r="D120" s="54" t="s">
        <v>29</v>
      </c>
      <c r="F120" s="54">
        <f>(B121/B123)-(B120/B124)</f>
        <v>280</v>
      </c>
    </row>
    <row r="121" spans="1:17" hidden="1">
      <c r="A121" s="42" t="s">
        <v>34</v>
      </c>
      <c r="B121" s="54">
        <f>SUM(R13:R112)</f>
        <v>3486</v>
      </c>
      <c r="D121" s="54" t="s">
        <v>30</v>
      </c>
      <c r="F121" s="54">
        <f>(B122/B125)-(B120/B124)</f>
        <v>28</v>
      </c>
    </row>
    <row r="122" spans="1:17" hidden="1">
      <c r="A122" s="42" t="s">
        <v>142</v>
      </c>
      <c r="B122" s="54">
        <f>SUM(B114:P114)</f>
        <v>5460</v>
      </c>
      <c r="D122" s="54" t="s">
        <v>31</v>
      </c>
      <c r="F122" s="54">
        <f>F119-F120-F121</f>
        <v>30</v>
      </c>
    </row>
    <row r="123" spans="1:17" ht="13.8" hidden="1" thickBot="1">
      <c r="A123" s="42" t="s">
        <v>141</v>
      </c>
      <c r="B123" s="54">
        <f>COUNT(B13:P13)</f>
        <v>3</v>
      </c>
      <c r="H123" s="56" t="s">
        <v>212</v>
      </c>
      <c r="I123" s="57"/>
      <c r="J123" s="58"/>
    </row>
    <row r="124" spans="1:17" hidden="1">
      <c r="A124" s="42" t="s">
        <v>26</v>
      </c>
      <c r="B124" s="54">
        <f>COUNT(B13:P112)</f>
        <v>18</v>
      </c>
      <c r="H124" s="59" t="str">
        <f>IF(B124=B123*B125,"","NON")</f>
        <v/>
      </c>
      <c r="I124" s="60"/>
      <c r="J124" s="61"/>
    </row>
    <row r="125" spans="1:17" hidden="1">
      <c r="A125" s="42" t="s">
        <v>27</v>
      </c>
      <c r="B125" s="54">
        <f>COUNT(B13:B112)</f>
        <v>6</v>
      </c>
    </row>
    <row r="126" spans="1:17" hidden="1"/>
    <row r="127" spans="1:17" hidden="1">
      <c r="A127" s="42" t="s">
        <v>43</v>
      </c>
    </row>
    <row r="128" spans="1:17" hidden="1">
      <c r="A128" s="62" t="s">
        <v>35</v>
      </c>
      <c r="B128" s="63" t="s">
        <v>39</v>
      </c>
      <c r="C128" s="63" t="s">
        <v>40</v>
      </c>
      <c r="D128" s="63" t="s">
        <v>41</v>
      </c>
      <c r="E128" s="63" t="s">
        <v>42</v>
      </c>
      <c r="F128" s="63" t="s">
        <v>163</v>
      </c>
      <c r="G128" s="64" t="s">
        <v>161</v>
      </c>
      <c r="H128" s="64"/>
      <c r="I128" s="64"/>
      <c r="J128" s="64"/>
      <c r="K128" s="64"/>
      <c r="L128" s="64"/>
      <c r="M128" s="64"/>
      <c r="N128" s="64"/>
      <c r="O128" s="64"/>
    </row>
    <row r="129" spans="1:16" hidden="1">
      <c r="A129" s="62" t="s">
        <v>36</v>
      </c>
      <c r="B129" s="63">
        <f>F120</f>
        <v>280</v>
      </c>
      <c r="C129" s="63">
        <f>B125-1</f>
        <v>5</v>
      </c>
      <c r="D129" s="63"/>
      <c r="E129" s="63"/>
      <c r="F129" s="63"/>
      <c r="G129" s="64"/>
      <c r="H129" s="64"/>
      <c r="I129" s="64"/>
      <c r="J129" s="64"/>
      <c r="K129" s="64"/>
      <c r="L129" s="64"/>
      <c r="M129" s="64"/>
      <c r="N129" s="64"/>
      <c r="O129" s="64"/>
    </row>
    <row r="130" spans="1:16" hidden="1">
      <c r="A130" s="62" t="s">
        <v>141</v>
      </c>
      <c r="B130" s="63">
        <f>F121</f>
        <v>28</v>
      </c>
      <c r="C130" s="63">
        <f>B123-1</f>
        <v>2</v>
      </c>
      <c r="D130" s="63">
        <f>B130/C130</f>
        <v>14</v>
      </c>
      <c r="E130" s="63">
        <f>D130/D131</f>
        <v>4.666666666666667</v>
      </c>
      <c r="F130" s="65">
        <f>FINV(0.05,C130,C131)</f>
        <v>4.1028210151801776</v>
      </c>
      <c r="G130" s="66">
        <f>FINV(0.01,C130,C131)</f>
        <v>7.5594321576165822</v>
      </c>
      <c r="H130" s="66"/>
      <c r="I130" s="66"/>
      <c r="J130" s="66"/>
      <c r="K130" s="66"/>
      <c r="L130" s="66"/>
      <c r="M130" s="66"/>
      <c r="N130" s="66"/>
      <c r="O130" s="66"/>
    </row>
    <row r="131" spans="1:16" hidden="1">
      <c r="A131" s="62" t="s">
        <v>37</v>
      </c>
      <c r="B131" s="63">
        <f>F122</f>
        <v>30</v>
      </c>
      <c r="C131" s="63">
        <f>C132-SUM(C129:C130)</f>
        <v>10</v>
      </c>
      <c r="D131" s="63">
        <f>B131/C131</f>
        <v>3</v>
      </c>
      <c r="E131" s="63"/>
      <c r="F131" s="63"/>
      <c r="G131" s="64"/>
      <c r="H131" s="64"/>
      <c r="I131" s="64"/>
      <c r="J131" s="64"/>
      <c r="K131" s="64"/>
      <c r="L131" s="64"/>
      <c r="M131" s="64"/>
      <c r="N131" s="64"/>
      <c r="O131" s="64"/>
    </row>
    <row r="132" spans="1:16" hidden="1">
      <c r="A132" s="62" t="s">
        <v>38</v>
      </c>
      <c r="B132" s="63">
        <f>F119</f>
        <v>338</v>
      </c>
      <c r="C132" s="63">
        <f>B124-1</f>
        <v>17</v>
      </c>
      <c r="D132" s="63"/>
      <c r="E132" s="63"/>
      <c r="F132" s="63"/>
      <c r="G132" s="64"/>
      <c r="H132" s="64"/>
      <c r="I132" s="64"/>
      <c r="J132" s="64"/>
      <c r="K132" s="64"/>
      <c r="L132" s="64"/>
      <c r="M132" s="64"/>
      <c r="N132" s="64"/>
      <c r="O132" s="64"/>
    </row>
    <row r="133" spans="1:16" hidden="1"/>
    <row r="134" spans="1:16">
      <c r="B134" s="55" t="s">
        <v>197</v>
      </c>
      <c r="C134" s="55" t="s">
        <v>197</v>
      </c>
      <c r="D134" s="55" t="s">
        <v>197</v>
      </c>
      <c r="E134" s="55" t="s">
        <v>197</v>
      </c>
      <c r="F134" s="55" t="s">
        <v>197</v>
      </c>
      <c r="G134" s="55" t="s">
        <v>197</v>
      </c>
      <c r="H134" s="55" t="s">
        <v>197</v>
      </c>
      <c r="I134" s="55" t="s">
        <v>197</v>
      </c>
      <c r="J134" s="55" t="s">
        <v>197</v>
      </c>
      <c r="K134" s="55" t="s">
        <v>197</v>
      </c>
      <c r="L134" s="55" t="s">
        <v>197</v>
      </c>
      <c r="M134" s="55" t="s">
        <v>197</v>
      </c>
      <c r="N134" s="55" t="s">
        <v>197</v>
      </c>
      <c r="O134" s="55" t="s">
        <v>197</v>
      </c>
      <c r="P134" s="55" t="s">
        <v>197</v>
      </c>
    </row>
  </sheetData>
  <sheetProtection sheet="1" objects="1" scenarios="1" formatCells="0"/>
  <mergeCells count="2">
    <mergeCell ref="B9:O9"/>
    <mergeCell ref="B3:P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P26"/>
  <sheetViews>
    <sheetView workbookViewId="0">
      <selection activeCell="F34" sqref="F34"/>
    </sheetView>
  </sheetViews>
  <sheetFormatPr baseColWidth="10" defaultRowHeight="13.2"/>
  <cols>
    <col min="1" max="1" width="12.33203125" customWidth="1"/>
    <col min="2" max="16" width="10.5546875" customWidth="1"/>
  </cols>
  <sheetData>
    <row r="3" spans="1:16">
      <c r="B3" t="s">
        <v>145</v>
      </c>
      <c r="C3" t="s">
        <v>146</v>
      </c>
      <c r="D3" t="s">
        <v>147</v>
      </c>
      <c r="E3" t="s">
        <v>148</v>
      </c>
      <c r="F3" t="s">
        <v>149</v>
      </c>
      <c r="G3" t="s">
        <v>150</v>
      </c>
      <c r="H3" t="s">
        <v>151</v>
      </c>
      <c r="I3" t="s">
        <v>152</v>
      </c>
      <c r="J3" t="s">
        <v>153</v>
      </c>
      <c r="K3" t="s">
        <v>154</v>
      </c>
      <c r="L3" t="s">
        <v>155</v>
      </c>
      <c r="M3" t="s">
        <v>156</v>
      </c>
      <c r="N3" t="s">
        <v>157</v>
      </c>
      <c r="O3" t="s">
        <v>158</v>
      </c>
      <c r="P3" t="s">
        <v>159</v>
      </c>
    </row>
    <row r="4" spans="1:16">
      <c r="A4" t="s">
        <v>145</v>
      </c>
      <c r="C4" s="14">
        <f>IF(Données!$B$13="","",IF(Données!C13="","",ABS(COVAR(Données!$B$13:$B$112,Données!C13:C112))))</f>
        <v>11.222222222222221</v>
      </c>
      <c r="D4" s="14">
        <f>IF(Données!$B$13="","",IF(Données!D13="","",ABS(COVAR(Données!$B$13:$B$112,Données!D13:D112))))</f>
        <v>12.055555555555557</v>
      </c>
      <c r="E4" s="14" t="str">
        <f>IF(Données!$B$13="","",IF(Données!E13="","",ABS(COVAR(Données!$B$13:$B$112,Données!E13:E112))))</f>
        <v/>
      </c>
      <c r="F4" s="14" t="str">
        <f>IF(Données!$B$13="","",IF(Données!F13="","",ABS(COVAR(Données!$B$13:$B$112,Données!F13:F112))))</f>
        <v/>
      </c>
      <c r="G4" s="14" t="str">
        <f>IF(Données!$B$13="","",IF(Données!G13="","",ABS(COVAR(Données!$B$13:$B$112,Données!G13:G112))))</f>
        <v/>
      </c>
      <c r="H4" s="14" t="str">
        <f>IF(Données!$B$13="","",IF(Données!H13="","",ABS(COVAR(Données!$B$13:$B$112,Données!H13:H112))))</f>
        <v/>
      </c>
      <c r="I4" s="14" t="str">
        <f>IF(Données!$B$13="","",IF(Données!I13="","",ABS(COVAR(Données!$B$13:$B$112,Données!I13:I112))))</f>
        <v/>
      </c>
      <c r="J4" s="14" t="str">
        <f>IF(Données!$B$13="","",IF(Données!J13="","",ABS(COVAR(Données!$B$13:$B$112,Données!J13:J112))))</f>
        <v/>
      </c>
      <c r="K4" s="14" t="str">
        <f>IF(Données!$B$13="","",IF(Données!K13="","",ABS(COVAR(Données!$B$13:$B$112,Données!K13:K112))))</f>
        <v/>
      </c>
      <c r="L4" s="14" t="str">
        <f>IF(Données!$B$13="","",IF(Données!L13="","",ABS(COVAR(Données!$B$13:$B$112,Données!L13:L112))))</f>
        <v/>
      </c>
      <c r="M4" s="14" t="str">
        <f>IF(Données!$B$13="","",IF(Données!M13="","",ABS(COVAR(Données!$B$13:$B$112,Données!M13:M112))))</f>
        <v/>
      </c>
      <c r="N4" s="14" t="str">
        <f>IF(Données!$B$13="","",IF(Données!N13="","",ABS(COVAR(Données!$B$13:$B$112,Données!N13:N112))))</f>
        <v/>
      </c>
      <c r="O4" s="14" t="str">
        <f>IF(Données!$B$13="","",IF(Données!O13="","",ABS(COVAR(Données!$B$13:$B$112,Données!O13:O112))))</f>
        <v/>
      </c>
      <c r="P4" s="14" t="str">
        <f>IF(Données!$B$13="","",IF(Données!P13="","",ABS(COVAR(Données!$B$13:$B$112,Données!P13:P112))))</f>
        <v/>
      </c>
    </row>
    <row r="5" spans="1:16">
      <c r="A5" t="s">
        <v>146</v>
      </c>
      <c r="B5" s="14">
        <f>IF(Données!$B$13="","",IF(Données!C13="","",ABS(COVAR(Données!B13:B112,Données!C13:C112))))</f>
        <v>11.222222222222221</v>
      </c>
      <c r="D5" s="4">
        <f>IF(Données!$C$13="","",IF(Données!D13="","",ABS(COVAR(Données!$C$13:$C$112,Données!D13:D112))))</f>
        <v>20.888888888888886</v>
      </c>
      <c r="E5" s="5" t="str">
        <f>IF(Données!$C$13="","",IF(Données!E13="","",ABS(COVAR(Données!$C$13:$C$112,Données!E13:E112))))</f>
        <v/>
      </c>
      <c r="F5" s="7" t="str">
        <f>IF(Données!$C$13="","",IF(Données!F13="","",ABS(COVAR(Données!$C$13:$C$112,Données!F13:F112))))</f>
        <v/>
      </c>
      <c r="G5" s="8" t="str">
        <f>IF(Données!$C$13="","",IF(Données!G13="","",ABS(COVAR(Données!$C$13:$C$112,Données!G13:G112))))</f>
        <v/>
      </c>
      <c r="H5" s="9" t="str">
        <f>IF(Données!$C$13="","",IF(Données!H13="","",ABS(COVAR(Données!$C$13:$C$112,Données!H13:H112))))</f>
        <v/>
      </c>
      <c r="I5" s="10" t="str">
        <f>IF(Données!$C$13="","",IF(Données!I13="","",ABS(COVAR(Données!$C$13:$C$112,Données!I13:I112))))</f>
        <v/>
      </c>
      <c r="J5" s="7" t="str">
        <f>IF(Données!$C$13="","",IF(Données!J13="","",ABS(COVAR(Données!$C$13:$C$112,Données!J13:J112))))</f>
        <v/>
      </c>
      <c r="K5" s="11" t="str">
        <f>IF(Données!$C$13="","",IF(Données!K13="","",ABS(COVAR(Données!$C$13:$C$112,Données!K13:K112))))</f>
        <v/>
      </c>
      <c r="L5" s="12" t="str">
        <f>IF(Données!$C$13="","",IF(Données!L13="","",ABS(COVAR(Données!$C$13:$C$112,Données!L13:L112))))</f>
        <v/>
      </c>
      <c r="M5" s="13" t="str">
        <f>IF(Données!$C$13="","",IF(Données!M13="","",ABS(COVAR(Données!$C$13:$C$112,Données!M13:M112))))</f>
        <v/>
      </c>
      <c r="N5" s="3" t="str">
        <f>IF(Données!$C$13="","",IF(Données!N13="","",ABS(COVAR(Données!$C$13:$C$112,Données!N13:N112))))</f>
        <v/>
      </c>
      <c r="O5" s="15" t="str">
        <f>IF(Données!$C$13="","",IF(Données!O13="","",ABS(COVAR(Données!$C$13:$C$112,Données!O13:O112))))</f>
        <v/>
      </c>
      <c r="P5" s="16" t="str">
        <f>IF(Données!$C$13="","",IF(Données!P13="","",ABS(COVAR(Données!$C$13:$C$112,Données!P13:P112))))</f>
        <v/>
      </c>
    </row>
    <row r="6" spans="1:16">
      <c r="A6" t="s">
        <v>147</v>
      </c>
      <c r="B6" s="14">
        <f>IF(Données!$B$13="","",IF(Données!D14="","",ABS(COVAR(Données!$B$13:$B$112,Données!D$13:D$112))))</f>
        <v>12.055555555555557</v>
      </c>
      <c r="E6" s="4" t="str">
        <f>IF(Données!$D$13="","",IF(Données!E13="","",ABS(COVAR(Données!$D$13:$D$112,Données!E13:E112))))</f>
        <v/>
      </c>
      <c r="F6" s="5" t="str">
        <f>IF(Données!$D$13="","",IF(Données!F13="","",ABS(COVAR(Données!$D$13:$D$112,Données!F13:F112))))</f>
        <v/>
      </c>
      <c r="G6" s="7" t="str">
        <f>IF(Données!$D$13="","",IF(Données!G13="","",ABS(COVAR(Données!$D$13:$D$112,Données!G13:G112))))</f>
        <v/>
      </c>
      <c r="H6" s="8" t="str">
        <f>IF(Données!$D$13="","",IF(Données!H13="","",ABS(COVAR(Données!$D$13:$D$112,Données!H13:H112))))</f>
        <v/>
      </c>
      <c r="I6" s="9" t="str">
        <f>IF(Données!$D$13="","",IF(Données!I13="","",ABS(COVAR(Données!$D$13:$D$112,Données!I13:I112))))</f>
        <v/>
      </c>
      <c r="J6" s="10" t="str">
        <f>IF(Données!$D$13="","",IF(Données!J13="","",ABS(COVAR(Données!$D$13:$D$112,Données!J13:J112))))</f>
        <v/>
      </c>
      <c r="K6" s="7" t="str">
        <f>IF(Données!$D$13="","",IF(Données!K13="","",ABS(COVAR(Données!$D$13:$D$112,Données!K13:K112))))</f>
        <v/>
      </c>
      <c r="L6" s="11" t="str">
        <f>IF(Données!$D$13="","",IF(Données!L13="","",ABS(COVAR(Données!$D$13:$D$112,Données!L13:L112))))</f>
        <v/>
      </c>
      <c r="M6" s="12" t="str">
        <f>IF(Données!$D$13="","",IF(Données!M13="","",ABS(COVAR(Données!$D$13:$D$112,Données!M13:M112))))</f>
        <v/>
      </c>
      <c r="N6" s="13" t="str">
        <f>IF(Données!$D$13="","",IF(Données!N13="","",ABS(COVAR(Données!$D$13:$D$112,Données!N13:N112))))</f>
        <v/>
      </c>
      <c r="O6" s="3" t="str">
        <f>IF(Données!$D$13="","",IF(Données!O13="","",ABS(COVAR(Données!$D$13:$D$112,Données!O13:O112))))</f>
        <v/>
      </c>
      <c r="P6" s="15" t="str">
        <f>IF(Données!$D$13="","",IF(Données!P13="","",ABS(COVAR(Données!$D$13:$D$112,Données!P13:P112))))</f>
        <v/>
      </c>
    </row>
    <row r="7" spans="1:16">
      <c r="A7" t="s">
        <v>148</v>
      </c>
      <c r="B7" s="14" t="str">
        <f>IF(Données!$B$13="","",IF(Données!E15="","",ABS(COVAR(Données!$B$13:$B$112,Données!E$13:E$112))))</f>
        <v/>
      </c>
      <c r="F7" s="4" t="str">
        <f>IF(Données!$E$13="","",IF(Données!F13="","",ABS(COVAR(Données!$E$13:$E$112,Données!F13:F112))))</f>
        <v/>
      </c>
      <c r="G7" s="5" t="str">
        <f>IF(Données!$E$13="","",IF(Données!G13="","",ABS(COVAR(Données!$E$13:$E$112,Données!G13:G112))))</f>
        <v/>
      </c>
      <c r="H7" s="7" t="str">
        <f>IF(Données!$E$13="","",IF(Données!H13="","",ABS(COVAR(Données!$E$13:$E$112,Données!H13:H112))))</f>
        <v/>
      </c>
      <c r="I7" s="8" t="str">
        <f>IF(Données!$E$13="","",IF(Données!I13="","",ABS(COVAR(Données!$E$13:$E$112,Données!I13:I112))))</f>
        <v/>
      </c>
      <c r="J7" s="9" t="str">
        <f>IF(Données!$E$13="","",IF(Données!J13="","",ABS(COVAR(Données!$E$13:$E$112,Données!J13:J112))))</f>
        <v/>
      </c>
      <c r="K7" s="10" t="str">
        <f>IF(Données!$E$13="","",IF(Données!K13="","",ABS(COVAR(Données!$E$13:$E$112,Données!K13:K112))))</f>
        <v/>
      </c>
      <c r="L7" s="7" t="str">
        <f>IF(Données!$E$13="","",IF(Données!L13="","",ABS(COVAR(Données!$E$13:$E$112,Données!L13:L112))))</f>
        <v/>
      </c>
      <c r="M7" s="11" t="str">
        <f>IF(Données!$E$13="","",IF(Données!M13="","",ABS(COVAR(Données!$E$13:$E$112,Données!M13:M112))))</f>
        <v/>
      </c>
      <c r="N7" s="12" t="str">
        <f>IF(Données!$E$13="","",IF(Données!N13="","",ABS(COVAR(Données!$E$13:$E$112,Données!N13:N112))))</f>
        <v/>
      </c>
      <c r="O7" s="13" t="str">
        <f>IF(Données!$E$13="","",IF(Données!O13="","",ABS(COVAR(Données!$E$13:$E$112,Données!O13:O112))))</f>
        <v/>
      </c>
      <c r="P7" s="3" t="str">
        <f>IF(Données!$E$13="","",IF(Données!P13="","",ABS(COVAR(Données!$E$13:$E$112,Données!P13:P112))))</f>
        <v/>
      </c>
    </row>
    <row r="8" spans="1:16">
      <c r="A8" t="s">
        <v>149</v>
      </c>
      <c r="B8" s="14" t="str">
        <f>IF(Données!$B$13="","",IF(Données!F16="","",ABS(COVAR(Données!$B$13:$B$112,Données!F$13:F$112))))</f>
        <v/>
      </c>
      <c r="G8" s="4" t="str">
        <f>IF(Données!$F$13="","",IF(Données!G13="","",ABS(COVAR(Données!$F$13:$F$112,Données!G13:G112))))</f>
        <v/>
      </c>
      <c r="H8" s="5" t="str">
        <f>IF(Données!$F$13="","",IF(Données!H13="","",ABS(COVAR(Données!$F$13:$F$112,Données!H13:H112))))</f>
        <v/>
      </c>
      <c r="I8" s="7" t="str">
        <f>IF(Données!$F$13="","",IF(Données!I13="","",ABS(COVAR(Données!$F$13:$F$112,Données!I13:I112))))</f>
        <v/>
      </c>
      <c r="J8" s="8" t="str">
        <f>IF(Données!$F$13="","",IF(Données!J13="","",ABS(COVAR(Données!$F$13:$F$112,Données!J13:J112))))</f>
        <v/>
      </c>
      <c r="K8" s="9" t="str">
        <f>IF(Données!$F$13="","",IF(Données!K13="","",ABS(COVAR(Données!$F$13:$F$112,Données!K13:K112))))</f>
        <v/>
      </c>
      <c r="L8" s="10" t="str">
        <f>IF(Données!$F$13="","",IF(Données!L13="","",ABS(COVAR(Données!$F$13:$F$112,Données!L13:L112))))</f>
        <v/>
      </c>
      <c r="M8" s="7" t="str">
        <f>IF(Données!$F$13="","",IF(Données!M13="","",ABS(COVAR(Données!$F$13:$F$112,Données!M13:M112))))</f>
        <v/>
      </c>
      <c r="N8" s="11" t="str">
        <f>IF(Données!$F$13="","",IF(Données!N13="","",ABS(COVAR(Données!$F$13:$F$112,Données!N13:N112))))</f>
        <v/>
      </c>
      <c r="O8" s="12" t="str">
        <f>IF(Données!$F$13="","",IF(Données!O13="","",ABS(COVAR(Données!$F$13:$F$112,Données!O13:O112))))</f>
        <v/>
      </c>
      <c r="P8" s="13" t="str">
        <f>IF(Données!$F$13="","",IF(Données!P13="","",ABS(COVAR(Données!$F$13:$F$112,Données!P13:P112))))</f>
        <v/>
      </c>
    </row>
    <row r="9" spans="1:16">
      <c r="A9" t="s">
        <v>150</v>
      </c>
      <c r="B9" s="14" t="str">
        <f>IF(Données!$B$13="","",IF(Données!G17="","",ABS(COVAR(Données!$B$13:$B$112,Données!G$13:G$112))))</f>
        <v/>
      </c>
      <c r="H9" s="4" t="str">
        <f>IF(Données!$G$13="","",IF(Données!H13="","",ABS(COVAR(Données!$G$13:$G$112,Données!H13:H112))))</f>
        <v/>
      </c>
      <c r="I9" s="5" t="str">
        <f>IF(Données!$G$13="","",IF(Données!I13="","",ABS(COVAR(Données!$G$13:$G$112,Données!I13:I112))))</f>
        <v/>
      </c>
      <c r="J9" s="7" t="str">
        <f>IF(Données!$G$13="","",IF(Données!J13="","",ABS(COVAR(Données!$G$13:$G$112,Données!J13:J112))))</f>
        <v/>
      </c>
      <c r="K9" s="8" t="str">
        <f>IF(Données!$G$13="","",IF(Données!K13="","",ABS(COVAR(Données!$G$13:$G$112,Données!K13:K112))))</f>
        <v/>
      </c>
      <c r="L9" s="9" t="str">
        <f>IF(Données!$G$13="","",IF(Données!L13="","",ABS(COVAR(Données!$G$13:$G$112,Données!L13:L112))))</f>
        <v/>
      </c>
      <c r="M9" s="10" t="str">
        <f>IF(Données!$G$13="","",IF(Données!M13="","",ABS(COVAR(Données!$G$13:$G$112,Données!M13:M112))))</f>
        <v/>
      </c>
      <c r="N9" s="7" t="str">
        <f>IF(Données!$G$13="","",IF(Données!N13="","",ABS(COVAR(Données!$G$13:$G$112,Données!N13:N112))))</f>
        <v/>
      </c>
      <c r="O9" s="11" t="str">
        <f>IF(Données!$G$13="","",IF(Données!O13="","",ABS(COVAR(Données!$G$13:$G$112,Données!O13:O112))))</f>
        <v/>
      </c>
      <c r="P9" s="12" t="str">
        <f>IF(Données!$G$13="","",IF(Données!P13="","",ABS(COVAR(Données!$G$13:$G$112,Données!P13:P112))))</f>
        <v/>
      </c>
    </row>
    <row r="10" spans="1:16">
      <c r="A10" t="s">
        <v>151</v>
      </c>
      <c r="B10" s="14" t="str">
        <f>IF(Données!$B$13="","",IF(Données!H18="","",ABS(COVAR(Données!$B$13:$B$112,Données!H$13:H$112))))</f>
        <v/>
      </c>
      <c r="I10" s="4" t="str">
        <f>IF(Données!$H$13="","",IF(Données!I13="","",ABS(COVAR(Données!$H$13:$H$112,Données!I13:I112))))</f>
        <v/>
      </c>
      <c r="J10" s="5" t="str">
        <f>IF(Données!$H$13="","",IF(Données!J13="","",ABS(COVAR(Données!$H$13:$H$112,Données!J13:J112))))</f>
        <v/>
      </c>
      <c r="K10" s="7" t="str">
        <f>IF(Données!$H$13="","",IF(Données!K13="","",ABS(COVAR(Données!$H$13:$H$112,Données!K13:K112))))</f>
        <v/>
      </c>
      <c r="L10" s="8" t="str">
        <f>IF(Données!$H$13="","",IF(Données!L13="","",ABS(COVAR(Données!$H$13:$H$112,Données!L13:L112))))</f>
        <v/>
      </c>
      <c r="M10" s="9" t="str">
        <f>IF(Données!$H$13="","",IF(Données!M13="","",ABS(COVAR(Données!$H$13:$H$112,Données!M13:M112))))</f>
        <v/>
      </c>
      <c r="N10" s="10" t="str">
        <f>IF(Données!$H$13="","",IF(Données!N13="","",ABS(COVAR(Données!$H$13:$H$112,Données!N13:N112))))</f>
        <v/>
      </c>
      <c r="O10" s="7" t="str">
        <f>IF(Données!$H$13="","",IF(Données!O13="","",ABS(COVAR(Données!$H$13:$H$112,Données!O13:O112))))</f>
        <v/>
      </c>
      <c r="P10" s="11" t="str">
        <f>IF(Données!$H$13="","",IF(Données!P13="","",ABS(COVAR(Données!$H$13:$H$112,Données!P13:P112))))</f>
        <v/>
      </c>
    </row>
    <row r="11" spans="1:16">
      <c r="A11" t="s">
        <v>152</v>
      </c>
      <c r="B11" s="14" t="str">
        <f>IF(Données!$B$13="","",IF(Données!I19="","",ABS(COVAR(Données!$B$13:$B$112,Données!I$13:I$112))))</f>
        <v/>
      </c>
      <c r="J11" s="4" t="str">
        <f>IF(Données!$I$13="","",IF(Données!J13="","",ABS(COVAR(Données!$I$13:$I$112,Données!J13:J112))))</f>
        <v/>
      </c>
      <c r="K11" s="5" t="str">
        <f>IF(Données!$I$13="","",IF(Données!K13="","",ABS(COVAR(Données!$I$13:$I$112,Données!K13:K112))))</f>
        <v/>
      </c>
      <c r="L11" s="7" t="str">
        <f>IF(Données!$I$13="","",IF(Données!L13="","",ABS(COVAR(Données!$I$13:$I$112,Données!L13:L112))))</f>
        <v/>
      </c>
      <c r="M11" s="8" t="str">
        <f>IF(Données!$I$13="","",IF(Données!M13="","",ABS(COVAR(Données!$I$13:$I$112,Données!M13:M112))))</f>
        <v/>
      </c>
      <c r="N11" s="9" t="str">
        <f>IF(Données!$I$13="","",IF(Données!N13="","",ABS(COVAR(Données!$I$13:$I$112,Données!N13:N112))))</f>
        <v/>
      </c>
      <c r="O11" s="10" t="str">
        <f>IF(Données!$I$13="","",IF(Données!O13="","",ABS(COVAR(Données!$I$13:$I$112,Données!O13:O112))))</f>
        <v/>
      </c>
      <c r="P11" s="7" t="str">
        <f>IF(Données!$I$13="","",IF(Données!P13="","",ABS(COVAR(Données!$I$13:$I$112,Données!P13:P112))))</f>
        <v/>
      </c>
    </row>
    <row r="12" spans="1:16">
      <c r="A12" t="s">
        <v>153</v>
      </c>
      <c r="B12" s="14" t="str">
        <f>IF(Données!$B$13="","",IF(Données!J20="","",ABS(COVAR(Données!$B$13:$B$112,Données!J$13:J$112))))</f>
        <v/>
      </c>
      <c r="K12" s="4" t="str">
        <f>IF(Données!$J$13="","",IF(Données!K13="","",ABS(COVAR(Données!$J$13:$J$112,Données!K13:K112))))</f>
        <v/>
      </c>
      <c r="L12" s="5" t="str">
        <f>IF(Données!$J$13="","",IF(Données!L13="","",ABS(COVAR(Données!$J$13:$J$112,Données!L13:L112))))</f>
        <v/>
      </c>
      <c r="M12" s="7" t="str">
        <f>IF(Données!$J$13="","",IF(Données!M13="","",ABS(COVAR(Données!$J$13:$J$112,Données!M13:M112))))</f>
        <v/>
      </c>
      <c r="N12" s="8" t="str">
        <f>IF(Données!$J$13="","",IF(Données!N13="","",ABS(COVAR(Données!$J$13:$J$112,Données!N13:N112))))</f>
        <v/>
      </c>
      <c r="O12" s="9" t="str">
        <f>IF(Données!$J$13="","",IF(Données!O13="","",ABS(COVAR(Données!$J$13:$J$112,Données!O13:O112))))</f>
        <v/>
      </c>
      <c r="P12" s="10" t="str">
        <f>IF(Données!$J$13="","",IF(Données!P13="","",ABS(COVAR(Données!$J$13:$J$112,Données!P13:P112))))</f>
        <v/>
      </c>
    </row>
    <row r="13" spans="1:16">
      <c r="A13" t="s">
        <v>154</v>
      </c>
      <c r="B13" s="14" t="str">
        <f>IF(Données!$B$13="","",IF(Données!K21="","",ABS(COVAR(Données!$B$13:$B$112,Données!K$13:K$112))))</f>
        <v/>
      </c>
      <c r="L13" s="4" t="str">
        <f>IF(Données!$K$13="","",IF(Données!L13="","",ABS(COVAR(Données!$K$13:$K$112,Données!L13:L112))))</f>
        <v/>
      </c>
      <c r="M13" s="5" t="str">
        <f>IF(Données!$K$13="","",IF(Données!M13="","",ABS(COVAR(Données!$K$13:$K$112,Données!M13:M112))))</f>
        <v/>
      </c>
      <c r="N13" s="7" t="str">
        <f>IF(Données!$K$13="","",IF(Données!N13="","",ABS(COVAR(Données!$K$13:$K$112,Données!N13:N112))))</f>
        <v/>
      </c>
      <c r="O13" s="8" t="str">
        <f>IF(Données!$K$13="","",IF(Données!O13="","",ABS(COVAR(Données!$K$13:$K$112,Données!O13:O112))))</f>
        <v/>
      </c>
      <c r="P13" s="9" t="str">
        <f>IF(Données!$K$13="","",IF(Données!P13="","",ABS(COVAR(Données!$K$13:$K$112,Données!P13:P112))))</f>
        <v/>
      </c>
    </row>
    <row r="14" spans="1:16">
      <c r="A14" t="s">
        <v>155</v>
      </c>
      <c r="B14" s="14" t="str">
        <f>IF(Données!$B$13="","",IF(Données!L22="","",ABS(COVAR(Données!$B$13:$B$112,Données!L$13:L$112))))</f>
        <v/>
      </c>
      <c r="M14" s="4" t="str">
        <f>IF(Données!$L$13="","",IF(Données!M13="","",ABS(COVAR(Données!$L$13:$L$112,Données!M13:M112))))</f>
        <v/>
      </c>
      <c r="N14" s="5" t="str">
        <f>IF(Données!$L$13="","",IF(Données!N13="","",ABS(COVAR(Données!$L$13:$L$112,Données!N13:N112))))</f>
        <v/>
      </c>
      <c r="O14" s="7" t="str">
        <f>IF(Données!$L$13="","",IF(Données!O13="","",ABS(COVAR(Données!$L$13:$L$112,Données!O13:O112))))</f>
        <v/>
      </c>
      <c r="P14" s="8" t="str">
        <f>IF(Données!$L$13="","",IF(Données!P13="","",ABS(COVAR(Données!$L$13:$L$112,Données!P13:P112))))</f>
        <v/>
      </c>
    </row>
    <row r="15" spans="1:16">
      <c r="A15" t="s">
        <v>156</v>
      </c>
      <c r="B15" s="14" t="str">
        <f>IF(Données!$B$13="","",IF(Données!M23="","",ABS(COVAR(Données!$B$13:$B$112,Données!M$13:M$112))))</f>
        <v/>
      </c>
      <c r="N15" s="4" t="str">
        <f>IF(Données!$M$13="","",IF(Données!N13="","",ABS(COVAR(Données!$M$13:$M$112,Données!N13:N112))))</f>
        <v/>
      </c>
      <c r="O15" s="5" t="str">
        <f>IF(Données!$M$13="","",IF(Données!O13="","",ABS(COVAR(Données!$M$13:$M$112,Données!O13:O112))))</f>
        <v/>
      </c>
      <c r="P15" s="7" t="str">
        <f>IF(Données!$M$13="","",IF(Données!P13="","",ABS(COVAR(Données!$M$13:$M$112,Données!P13:P112))))</f>
        <v/>
      </c>
    </row>
    <row r="16" spans="1:16">
      <c r="A16" t="s">
        <v>157</v>
      </c>
      <c r="B16" s="14" t="str">
        <f>IF(Données!$B$13="","",IF(Données!N24="","",ABS(COVAR(Données!$B$13:$B$112,Données!N$13:N$112))))</f>
        <v/>
      </c>
      <c r="O16" s="4" t="str">
        <f>IF(Données!$N$13="","",IF(Données!O13="","",ABS(COVAR(Données!$N$13:$N$112,Données!O13:O112))))</f>
        <v/>
      </c>
      <c r="P16" s="5" t="str">
        <f>IF(Données!$N$13="","",IF(Données!P13="","",ABS(COVAR(Données!$N$13:$N$112,Données!P13:P112))))</f>
        <v/>
      </c>
    </row>
    <row r="17" spans="1:16">
      <c r="A17" t="s">
        <v>158</v>
      </c>
      <c r="B17" s="14" t="str">
        <f>IF(Données!$B$13="","",IF(Données!O25="","",ABS(COVAR(Données!$B$13:$B$112,Données!O$13:O$112))))</f>
        <v/>
      </c>
      <c r="P17" s="4" t="str">
        <f>IF(Données!$O$13="","",IF(Données!P13="","",ABS(COVAR(Données!$O$13:$O$112,Données!P13:P112))))</f>
        <v/>
      </c>
    </row>
    <row r="18" spans="1:16">
      <c r="A18" s="6" t="s">
        <v>159</v>
      </c>
      <c r="B18" s="14" t="str">
        <f>IF(Données!$B$13="","",IF(Données!P26="","",ABS(COVAR(Données!$B$13:$B$112,Données!P$13:P$112))))</f>
        <v/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21" spans="1:16">
      <c r="A21" t="s">
        <v>185</v>
      </c>
      <c r="B21">
        <f>MAX(B4:P18)</f>
        <v>20.888888888888886</v>
      </c>
    </row>
    <row r="22" spans="1:16">
      <c r="A22" t="s">
        <v>186</v>
      </c>
      <c r="B22">
        <f>MIN(B4:P18)</f>
        <v>11.222222222222221</v>
      </c>
    </row>
    <row r="23" spans="1:16">
      <c r="A23" t="s">
        <v>166</v>
      </c>
      <c r="B23">
        <f>B21/B22</f>
        <v>1.8613861386138613</v>
      </c>
    </row>
    <row r="24" spans="1:16">
      <c r="A24" t="s">
        <v>40</v>
      </c>
      <c r="B24">
        <f>Données!B125-1</f>
        <v>5</v>
      </c>
    </row>
    <row r="25" spans="1:16">
      <c r="A25" t="s">
        <v>193</v>
      </c>
      <c r="B25">
        <f>COUNT(C4:P18)</f>
        <v>3</v>
      </c>
      <c r="K25" s="119"/>
    </row>
    <row r="26" spans="1:16">
      <c r="A26" s="120" t="s">
        <v>354</v>
      </c>
      <c r="B26" s="121">
        <f>COUNT(Données!B13:B112)</f>
        <v>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9"/>
  <sheetViews>
    <sheetView workbookViewId="0">
      <selection activeCell="F1" sqref="F1"/>
    </sheetView>
  </sheetViews>
  <sheetFormatPr baseColWidth="10" defaultRowHeight="13.2"/>
  <cols>
    <col min="1" max="1" width="17.33203125" style="42" customWidth="1"/>
    <col min="2" max="3" width="11.5546875" style="42"/>
    <col min="4" max="4" width="12.5546875" style="42" customWidth="1"/>
    <col min="5" max="5" width="13.33203125" style="42" customWidth="1"/>
    <col min="6" max="6" width="13.109375" style="42" customWidth="1"/>
    <col min="7" max="7" width="13" style="42" customWidth="1"/>
    <col min="8" max="8" width="13.109375" style="42" customWidth="1"/>
    <col min="9" max="34" width="7.109375" style="42" customWidth="1"/>
    <col min="35" max="16384" width="11.5546875" style="42"/>
  </cols>
  <sheetData>
    <row r="1" spans="1:16" ht="15.6">
      <c r="B1" s="68" t="s">
        <v>140</v>
      </c>
    </row>
    <row r="2" spans="1:16" hidden="1"/>
    <row r="3" spans="1:16" hidden="1"/>
    <row r="4" spans="1:16" hidden="1">
      <c r="A4" s="42" t="str">
        <f>Données!A113</f>
        <v>Totaux-m</v>
      </c>
      <c r="B4" s="42">
        <f>Données!B113</f>
        <v>34</v>
      </c>
      <c r="C4" s="42">
        <f>Données!C113</f>
        <v>40</v>
      </c>
      <c r="D4" s="42">
        <f>Données!D113</f>
        <v>52</v>
      </c>
      <c r="E4" s="42">
        <f>Données!E113</f>
        <v>0</v>
      </c>
      <c r="F4" s="42">
        <f>Données!F113</f>
        <v>0</v>
      </c>
      <c r="G4" s="42">
        <f>Données!G113</f>
        <v>0</v>
      </c>
      <c r="H4" s="42">
        <f>Données!H113</f>
        <v>0</v>
      </c>
      <c r="I4" s="42">
        <f>Données!I113</f>
        <v>0</v>
      </c>
      <c r="J4" s="42">
        <f>Données!J113</f>
        <v>0</v>
      </c>
      <c r="K4" s="42">
        <f>Données!K113</f>
        <v>0</v>
      </c>
      <c r="L4" s="42">
        <f>Données!L113</f>
        <v>0</v>
      </c>
      <c r="M4" s="42">
        <f>Données!M113</f>
        <v>0</v>
      </c>
      <c r="N4" s="42">
        <f>Données!N113</f>
        <v>0</v>
      </c>
      <c r="O4" s="42">
        <f>Données!O113</f>
        <v>0</v>
      </c>
      <c r="P4" s="42">
        <f>Données!P113</f>
        <v>0</v>
      </c>
    </row>
    <row r="5" spans="1:16" hidden="1">
      <c r="A5" s="42" t="str">
        <f>Données!A114</f>
        <v>Totaux-m²</v>
      </c>
      <c r="B5" s="42">
        <f>Données!B114</f>
        <v>1156</v>
      </c>
      <c r="C5" s="42">
        <f>Données!C114</f>
        <v>1600</v>
      </c>
      <c r="D5" s="42">
        <f>Données!D114</f>
        <v>2704</v>
      </c>
      <c r="E5" s="42">
        <f>Données!E114</f>
        <v>0</v>
      </c>
      <c r="F5" s="42">
        <f>Données!F114</f>
        <v>0</v>
      </c>
      <c r="G5" s="42">
        <f>Données!G114</f>
        <v>0</v>
      </c>
      <c r="H5" s="42">
        <f>Données!H114</f>
        <v>0</v>
      </c>
      <c r="I5" s="42">
        <f>Données!I114</f>
        <v>0</v>
      </c>
      <c r="J5" s="42">
        <f>Données!J114</f>
        <v>0</v>
      </c>
      <c r="K5" s="42">
        <f>Données!K114</f>
        <v>0</v>
      </c>
      <c r="L5" s="42">
        <f>Données!L114</f>
        <v>0</v>
      </c>
      <c r="M5" s="42">
        <f>Données!M114</f>
        <v>0</v>
      </c>
      <c r="N5" s="42">
        <f>Données!N114</f>
        <v>0</v>
      </c>
      <c r="O5" s="42">
        <f>Données!O114</f>
        <v>0</v>
      </c>
      <c r="P5" s="42">
        <f>Données!P114</f>
        <v>0</v>
      </c>
    </row>
    <row r="6" spans="1:16" hidden="1">
      <c r="A6" s="42" t="str">
        <f>Données!A115</f>
        <v>Moyennes</v>
      </c>
      <c r="B6" s="42">
        <f>Données!B115</f>
        <v>5.666666666666667</v>
      </c>
      <c r="C6" s="42">
        <f>Données!C115</f>
        <v>6.666666666666667</v>
      </c>
      <c r="D6" s="42">
        <f>Données!D115</f>
        <v>8.6666666666666661</v>
      </c>
      <c r="E6" s="42" t="str">
        <f>Données!E115</f>
        <v/>
      </c>
      <c r="F6" s="42" t="str">
        <f>Données!F115</f>
        <v/>
      </c>
      <c r="G6" s="42" t="str">
        <f>Données!G115</f>
        <v/>
      </c>
      <c r="H6" s="42" t="str">
        <f>Données!H115</f>
        <v/>
      </c>
      <c r="I6" s="42" t="str">
        <f>Données!I115</f>
        <v/>
      </c>
      <c r="J6" s="42" t="str">
        <f>Données!J115</f>
        <v/>
      </c>
      <c r="K6" s="42" t="str">
        <f>Données!K115</f>
        <v/>
      </c>
      <c r="L6" s="42" t="str">
        <f>Données!L115</f>
        <v/>
      </c>
      <c r="M6" s="42" t="str">
        <f>Données!M115</f>
        <v/>
      </c>
      <c r="N6" s="42" t="str">
        <f>Données!N115</f>
        <v/>
      </c>
      <c r="O6" s="42" t="str">
        <f>Données!O115</f>
        <v/>
      </c>
      <c r="P6" s="42" t="str">
        <f>Données!P115</f>
        <v/>
      </c>
    </row>
    <row r="7" spans="1:16" hidden="1">
      <c r="A7" s="42">
        <f>Données!A117</f>
        <v>0</v>
      </c>
      <c r="B7" s="42">
        <f>Données!B117</f>
        <v>0</v>
      </c>
      <c r="C7" s="42">
        <f>Données!C117</f>
        <v>0</v>
      </c>
      <c r="D7" s="42">
        <f>Données!D117</f>
        <v>0</v>
      </c>
      <c r="E7" s="42">
        <f>Données!E117</f>
        <v>0</v>
      </c>
      <c r="F7" s="42">
        <f>Données!F117</f>
        <v>0</v>
      </c>
      <c r="G7" s="42">
        <f>Données!G117</f>
        <v>0</v>
      </c>
      <c r="H7" s="42">
        <f>Données!H117</f>
        <v>0</v>
      </c>
      <c r="I7" s="42">
        <f>Données!I117</f>
        <v>0</v>
      </c>
      <c r="J7" s="42">
        <f>Données!J117</f>
        <v>0</v>
      </c>
      <c r="K7" s="42">
        <f>Données!K117</f>
        <v>0</v>
      </c>
      <c r="L7" s="42">
        <f>Données!L117</f>
        <v>0</v>
      </c>
      <c r="M7" s="42">
        <f>Données!M117</f>
        <v>0</v>
      </c>
      <c r="N7" s="42">
        <f>Données!N117</f>
        <v>0</v>
      </c>
      <c r="O7" s="42">
        <f>Données!O117</f>
        <v>0</v>
      </c>
      <c r="P7" s="42">
        <f>Données!P117</f>
        <v>0</v>
      </c>
    </row>
    <row r="8" spans="1:16" hidden="1">
      <c r="A8" s="42" t="str">
        <f>Données!A118</f>
        <v>Somme X</v>
      </c>
      <c r="B8" s="42">
        <f>Données!B118</f>
        <v>126</v>
      </c>
      <c r="C8" s="42">
        <f>Données!C118</f>
        <v>0</v>
      </c>
      <c r="D8" s="42">
        <f>Données!D118</f>
        <v>0</v>
      </c>
      <c r="E8" s="42">
        <f>Données!E118</f>
        <v>0</v>
      </c>
      <c r="F8" s="42">
        <f>Données!F118</f>
        <v>0</v>
      </c>
      <c r="G8" s="42">
        <f>Données!G118</f>
        <v>0</v>
      </c>
      <c r="H8" s="42">
        <f>Données!H118</f>
        <v>0</v>
      </c>
      <c r="I8" s="42">
        <f>Données!I118</f>
        <v>0</v>
      </c>
      <c r="J8" s="42">
        <f>Données!J118</f>
        <v>0</v>
      </c>
      <c r="K8" s="42">
        <f>Données!K118</f>
        <v>0</v>
      </c>
      <c r="L8" s="42">
        <f>Données!L118</f>
        <v>0</v>
      </c>
      <c r="M8" s="42">
        <f>Données!M118</f>
        <v>0</v>
      </c>
      <c r="N8" s="42">
        <f>Données!N118</f>
        <v>0</v>
      </c>
      <c r="O8" s="42">
        <f>Données!O118</f>
        <v>0</v>
      </c>
      <c r="P8" s="42">
        <f>Données!P118</f>
        <v>0</v>
      </c>
    </row>
    <row r="9" spans="1:16" hidden="1">
      <c r="A9" s="42" t="str">
        <f>Données!A119</f>
        <v>Somme x²</v>
      </c>
      <c r="B9" s="42">
        <f>Données!B119</f>
        <v>1220</v>
      </c>
      <c r="C9" s="42">
        <f>Données!C119</f>
        <v>0</v>
      </c>
      <c r="D9" s="42" t="str">
        <f>Données!D119</f>
        <v>SC totale</v>
      </c>
      <c r="E9" s="42">
        <f>Données!E119</f>
        <v>0</v>
      </c>
      <c r="F9" s="42">
        <f>Données!F119</f>
        <v>338</v>
      </c>
      <c r="G9" s="42">
        <f>Données!G119</f>
        <v>0</v>
      </c>
      <c r="H9" s="42">
        <f>Données!H119</f>
        <v>0</v>
      </c>
      <c r="I9" s="42">
        <f>Données!I119</f>
        <v>0</v>
      </c>
      <c r="J9" s="42">
        <f>Données!J119</f>
        <v>0</v>
      </c>
      <c r="K9" s="42">
        <f>Données!K119</f>
        <v>0</v>
      </c>
      <c r="L9" s="42">
        <f>Données!L119</f>
        <v>0</v>
      </c>
      <c r="M9" s="42">
        <f>Données!M119</f>
        <v>0</v>
      </c>
      <c r="N9" s="42">
        <f>Données!N119</f>
        <v>0</v>
      </c>
      <c r="O9" s="42">
        <f>Données!O119</f>
        <v>0</v>
      </c>
      <c r="P9" s="42">
        <f>Données!P119</f>
        <v>0</v>
      </c>
    </row>
    <row r="10" spans="1:16" hidden="1">
      <c r="A10" s="42" t="str">
        <f>Données!A120</f>
        <v>(Somme X)²</v>
      </c>
      <c r="B10" s="42">
        <f>Données!B120</f>
        <v>15876</v>
      </c>
      <c r="C10" s="42">
        <f>Données!C120</f>
        <v>0</v>
      </c>
      <c r="D10" s="42" t="str">
        <f>Données!D120</f>
        <v>SC sujets</v>
      </c>
      <c r="E10" s="42">
        <f>Données!E120</f>
        <v>0</v>
      </c>
      <c r="F10" s="42">
        <f>Données!F120</f>
        <v>280</v>
      </c>
      <c r="G10" s="42">
        <f>Données!G120</f>
        <v>0</v>
      </c>
      <c r="H10" s="42">
        <f>Données!H120</f>
        <v>0</v>
      </c>
      <c r="I10" s="42">
        <f>Données!I120</f>
        <v>0</v>
      </c>
      <c r="J10" s="42">
        <f>Données!J120</f>
        <v>0</v>
      </c>
      <c r="K10" s="42">
        <f>Données!K120</f>
        <v>0</v>
      </c>
      <c r="L10" s="42">
        <f>Données!L120</f>
        <v>0</v>
      </c>
      <c r="M10" s="42">
        <f>Données!M120</f>
        <v>0</v>
      </c>
      <c r="N10" s="42">
        <f>Données!N120</f>
        <v>0</v>
      </c>
      <c r="O10" s="42">
        <f>Données!O120</f>
        <v>0</v>
      </c>
      <c r="P10" s="42">
        <f>Données!P120</f>
        <v>0</v>
      </c>
    </row>
    <row r="11" spans="1:16" hidden="1">
      <c r="A11" s="42" t="str">
        <f>Données!A121</f>
        <v>Somme T-i²</v>
      </c>
      <c r="B11" s="42">
        <f>Données!B121</f>
        <v>3486</v>
      </c>
      <c r="C11" s="42">
        <f>Données!C121</f>
        <v>0</v>
      </c>
      <c r="D11" s="42" t="str">
        <f>Données!D121</f>
        <v>SC groupes</v>
      </c>
      <c r="E11" s="42">
        <f>Données!E121</f>
        <v>0</v>
      </c>
      <c r="F11" s="42">
        <f>Données!F121</f>
        <v>28</v>
      </c>
      <c r="G11" s="42">
        <f>Données!G121</f>
        <v>0</v>
      </c>
      <c r="H11" s="42">
        <f>Données!H121</f>
        <v>0</v>
      </c>
      <c r="I11" s="42">
        <f>Données!I121</f>
        <v>0</v>
      </c>
      <c r="J11" s="42">
        <f>Données!J121</f>
        <v>0</v>
      </c>
      <c r="K11" s="42">
        <f>Données!K121</f>
        <v>0</v>
      </c>
      <c r="L11" s="42">
        <f>Données!L121</f>
        <v>0</v>
      </c>
      <c r="M11" s="42">
        <f>Données!M121</f>
        <v>0</v>
      </c>
      <c r="N11" s="42">
        <f>Données!N121</f>
        <v>0</v>
      </c>
      <c r="O11" s="42">
        <f>Données!O121</f>
        <v>0</v>
      </c>
      <c r="P11" s="42">
        <f>Données!P121</f>
        <v>0</v>
      </c>
    </row>
    <row r="12" spans="1:16" hidden="1">
      <c r="A12" s="42" t="str">
        <f>Données!A122</f>
        <v>Somme T-m²</v>
      </c>
      <c r="B12" s="42">
        <f>Données!B122</f>
        <v>5460</v>
      </c>
      <c r="C12" s="42">
        <f>Données!C122</f>
        <v>0</v>
      </c>
      <c r="D12" s="42" t="str">
        <f>Données!D122</f>
        <v>SC résiduelle</v>
      </c>
      <c r="E12" s="42">
        <f>Données!E122</f>
        <v>0</v>
      </c>
      <c r="F12" s="42">
        <f>Données!F122</f>
        <v>30</v>
      </c>
      <c r="G12" s="42">
        <f>Données!G122</f>
        <v>0</v>
      </c>
      <c r="H12" s="42">
        <f>Données!H122</f>
        <v>0</v>
      </c>
      <c r="I12" s="42">
        <f>Données!I122</f>
        <v>0</v>
      </c>
      <c r="J12" s="42">
        <f>Données!J122</f>
        <v>0</v>
      </c>
      <c r="K12" s="42">
        <f>Données!K122</f>
        <v>0</v>
      </c>
      <c r="L12" s="42">
        <f>Données!L122</f>
        <v>0</v>
      </c>
      <c r="M12" s="42">
        <f>Données!M122</f>
        <v>0</v>
      </c>
      <c r="N12" s="42">
        <f>Données!N122</f>
        <v>0</v>
      </c>
      <c r="O12" s="42">
        <f>Données!O122</f>
        <v>0</v>
      </c>
      <c r="P12" s="42">
        <f>Données!P122</f>
        <v>0</v>
      </c>
    </row>
    <row r="13" spans="1:16" hidden="1">
      <c r="A13" s="42" t="str">
        <f>Données!A123</f>
        <v>Mesures</v>
      </c>
      <c r="B13" s="42">
        <f>Données!B123</f>
        <v>3</v>
      </c>
      <c r="C13" s="42">
        <f>Données!C123</f>
        <v>0</v>
      </c>
      <c r="D13" s="42">
        <f>Données!D123</f>
        <v>0</v>
      </c>
      <c r="E13" s="42">
        <f>Données!E123</f>
        <v>0</v>
      </c>
      <c r="F13" s="42">
        <f>Données!F123</f>
        <v>0</v>
      </c>
      <c r="G13" s="42">
        <f>Données!G123</f>
        <v>0</v>
      </c>
      <c r="H13" s="42" t="str">
        <f>Données!H123</f>
        <v>Test effectifs égaux</v>
      </c>
      <c r="I13" s="42">
        <f>Données!I123</f>
        <v>0</v>
      </c>
      <c r="J13" s="42">
        <f>Données!J123</f>
        <v>0</v>
      </c>
      <c r="K13" s="42">
        <f>Données!K123</f>
        <v>0</v>
      </c>
      <c r="L13" s="42">
        <f>Données!L123</f>
        <v>0</v>
      </c>
      <c r="M13" s="42">
        <f>Données!M123</f>
        <v>0</v>
      </c>
      <c r="N13" s="42">
        <f>Données!N123</f>
        <v>0</v>
      </c>
      <c r="O13" s="42">
        <f>Données!O123</f>
        <v>0</v>
      </c>
      <c r="P13" s="42">
        <f>Données!P123</f>
        <v>0</v>
      </c>
    </row>
    <row r="14" spans="1:16" hidden="1">
      <c r="A14" s="42" t="str">
        <f>Données!A124</f>
        <v>N</v>
      </c>
      <c r="B14" s="42">
        <f>Données!B124</f>
        <v>18</v>
      </c>
      <c r="C14" s="42">
        <f>Données!C124</f>
        <v>0</v>
      </c>
      <c r="D14" s="42">
        <f>Données!D124</f>
        <v>0</v>
      </c>
      <c r="E14" s="42">
        <f>Données!E124</f>
        <v>0</v>
      </c>
      <c r="F14" s="42">
        <f>Données!F124</f>
        <v>0</v>
      </c>
      <c r="G14" s="42">
        <f>Données!G124</f>
        <v>0</v>
      </c>
      <c r="H14" s="42" t="str">
        <f>Données!H124</f>
        <v/>
      </c>
      <c r="I14" s="42">
        <f>Données!I124</f>
        <v>0</v>
      </c>
      <c r="J14" s="42">
        <f>Données!J124</f>
        <v>0</v>
      </c>
      <c r="K14" s="42">
        <f>Données!K124</f>
        <v>0</v>
      </c>
      <c r="L14" s="42">
        <f>Données!L124</f>
        <v>0</v>
      </c>
      <c r="M14" s="42">
        <f>Données!M124</f>
        <v>0</v>
      </c>
      <c r="N14" s="42">
        <f>Données!N124</f>
        <v>0</v>
      </c>
      <c r="O14" s="42">
        <f>Données!O124</f>
        <v>0</v>
      </c>
      <c r="P14" s="42">
        <f>Données!P124</f>
        <v>0</v>
      </c>
    </row>
    <row r="15" spans="1:16" hidden="1">
      <c r="A15" s="42" t="str">
        <f>Données!A125</f>
        <v>n</v>
      </c>
      <c r="B15" s="42">
        <f>Données!B125</f>
        <v>6</v>
      </c>
      <c r="C15" s="42">
        <f>Données!C125</f>
        <v>0</v>
      </c>
      <c r="D15" s="42">
        <f>Données!D125</f>
        <v>0</v>
      </c>
      <c r="E15" s="42">
        <f>Données!E125</f>
        <v>0</v>
      </c>
      <c r="F15" s="42">
        <f>Données!F125</f>
        <v>0</v>
      </c>
      <c r="G15" s="42">
        <f>Données!G125</f>
        <v>0</v>
      </c>
      <c r="H15" s="42">
        <f>Données!H125</f>
        <v>0</v>
      </c>
      <c r="I15" s="42">
        <f>Données!I125</f>
        <v>0</v>
      </c>
      <c r="J15" s="42">
        <f>Données!J125</f>
        <v>0</v>
      </c>
      <c r="K15" s="42">
        <f>Données!K125</f>
        <v>0</v>
      </c>
      <c r="L15" s="42">
        <f>Données!L125</f>
        <v>0</v>
      </c>
      <c r="M15" s="42">
        <f>Données!M125</f>
        <v>0</v>
      </c>
      <c r="N15" s="42">
        <f>Données!N125</f>
        <v>0</v>
      </c>
      <c r="O15" s="42">
        <f>Données!O125</f>
        <v>0</v>
      </c>
      <c r="P15" s="42">
        <f>Données!P125</f>
        <v>0</v>
      </c>
    </row>
    <row r="17" spans="1:8" ht="15.6">
      <c r="D17" s="69" t="str">
        <f>IF(Données!H124="","","Attention, effectifs inégaux =&gt; corriger")</f>
        <v/>
      </c>
    </row>
    <row r="18" spans="1:8">
      <c r="A18" s="96" t="str">
        <f>Données!A127</f>
        <v>TABLEAU DE L'ANALYSE DE VARIANCE</v>
      </c>
      <c r="B18" s="97"/>
      <c r="C18" s="98"/>
    </row>
    <row r="19" spans="1:8">
      <c r="A19" s="99" t="s">
        <v>139</v>
      </c>
      <c r="B19" s="100" t="s">
        <v>39</v>
      </c>
      <c r="C19" s="100" t="s">
        <v>40</v>
      </c>
      <c r="D19" s="100" t="s">
        <v>41</v>
      </c>
      <c r="E19" s="100" t="s">
        <v>42</v>
      </c>
      <c r="F19" s="104" t="s">
        <v>138</v>
      </c>
      <c r="G19" s="104" t="s">
        <v>162</v>
      </c>
      <c r="H19" s="105" t="s">
        <v>216</v>
      </c>
    </row>
    <row r="20" spans="1:8">
      <c r="A20" s="101" t="str">
        <f>Données!A129</f>
        <v>Entre sujets</v>
      </c>
      <c r="B20" s="102">
        <f>Données!B129</f>
        <v>280</v>
      </c>
      <c r="C20" s="103">
        <f>Données!C129</f>
        <v>5</v>
      </c>
      <c r="D20" s="106"/>
      <c r="E20" s="103"/>
      <c r="F20" s="103"/>
      <c r="G20" s="101"/>
      <c r="H20" s="101"/>
    </row>
    <row r="21" spans="1:8">
      <c r="A21" s="101" t="str">
        <f>Données!A130</f>
        <v>Mesures</v>
      </c>
      <c r="B21" s="102">
        <f>Données!B130</f>
        <v>28</v>
      </c>
      <c r="C21" s="103">
        <f>Données!C130</f>
        <v>2</v>
      </c>
      <c r="D21" s="102">
        <f>Données!D130</f>
        <v>14</v>
      </c>
      <c r="E21" s="107">
        <f>IF($D17="",Données!E130,"NON VALIDE")</f>
        <v>4.666666666666667</v>
      </c>
      <c r="F21" s="108">
        <f>IF($D17="",Données!F130,"NON VALIDE")</f>
        <v>4.1028210151801776</v>
      </c>
      <c r="G21" s="108">
        <f>IF($D17="",Données!G130,"NON VALIDE")</f>
        <v>7.5594321576165822</v>
      </c>
      <c r="H21" s="109">
        <f>FDIST(E21,C21,C22)</f>
        <v>3.702254807962059E-2</v>
      </c>
    </row>
    <row r="22" spans="1:8">
      <c r="A22" s="101" t="str">
        <f>Données!A131</f>
        <v>Erreur</v>
      </c>
      <c r="B22" s="102">
        <f>Données!B131</f>
        <v>30</v>
      </c>
      <c r="C22" s="103">
        <f>Données!C131</f>
        <v>10</v>
      </c>
      <c r="D22" s="102">
        <f>Données!D131</f>
        <v>3</v>
      </c>
      <c r="E22" s="103"/>
      <c r="F22" s="103"/>
      <c r="G22" s="101"/>
      <c r="H22" s="101"/>
    </row>
    <row r="23" spans="1:8">
      <c r="A23" s="101" t="str">
        <f>Données!A132</f>
        <v>Totale</v>
      </c>
      <c r="B23" s="102">
        <f>Données!B132</f>
        <v>338</v>
      </c>
      <c r="C23" s="103">
        <f>Données!C132</f>
        <v>17</v>
      </c>
      <c r="D23" s="71"/>
      <c r="E23" s="72"/>
      <c r="F23" s="72"/>
    </row>
    <row r="24" spans="1:8" ht="13.8" thickBot="1">
      <c r="A24" s="73"/>
      <c r="B24" s="74"/>
      <c r="C24" s="75"/>
      <c r="D24" s="71"/>
      <c r="E24" s="72"/>
      <c r="F24" s="72"/>
    </row>
    <row r="25" spans="1:8">
      <c r="A25" s="86" t="s">
        <v>188</v>
      </c>
      <c r="B25" s="87"/>
      <c r="C25" s="88"/>
      <c r="D25" s="76"/>
      <c r="E25" s="77" t="str">
        <f>IF(D33="","","ATTENTION : NON VALIDE")</f>
        <v/>
      </c>
      <c r="F25" s="72"/>
    </row>
    <row r="26" spans="1:8" ht="13.8" thickBot="1">
      <c r="A26" s="89" t="str">
        <f>IF(D17="",IF(E21&gt;G21,"est significatif à 1%",IF(E21&gt;F21,"est significatif à 5%","n'est pas significatif")),"?")</f>
        <v>est significatif à 5%</v>
      </c>
      <c r="B26" s="90"/>
      <c r="C26" s="91"/>
      <c r="D26" s="76"/>
      <c r="E26" s="77"/>
      <c r="F26" s="72"/>
    </row>
    <row r="29" spans="1:8">
      <c r="A29" s="43" t="s">
        <v>355</v>
      </c>
    </row>
    <row r="30" spans="1:8">
      <c r="A30" s="43"/>
    </row>
    <row r="31" spans="1:8">
      <c r="A31" s="78" t="s">
        <v>192</v>
      </c>
      <c r="B31" s="73"/>
      <c r="C31" s="73"/>
      <c r="D31" s="92" t="str">
        <f>'Table Fmax'!B21</f>
        <v>Les variances ne sont pas significativement hétérogènes</v>
      </c>
      <c r="E31" s="93"/>
      <c r="F31" s="94"/>
      <c r="G31" s="94"/>
    </row>
    <row r="32" spans="1:8">
      <c r="B32" s="73"/>
      <c r="C32" s="73"/>
    </row>
    <row r="33" spans="1:8">
      <c r="A33" s="79" t="s">
        <v>189</v>
      </c>
      <c r="B33" s="70">
        <f>'Table Fmax'!F18</f>
        <v>3.6307692307692299</v>
      </c>
      <c r="C33" s="73"/>
      <c r="D33" s="80" t="str">
        <f>IF(D31="Les variances sont significativement hétérogènes","ATTENTION, l'ANOVA n'est pas valide","")</f>
        <v/>
      </c>
      <c r="E33" s="73"/>
      <c r="F33" s="73"/>
      <c r="G33" s="73"/>
      <c r="H33" s="73"/>
    </row>
    <row r="34" spans="1:8">
      <c r="A34" s="79" t="s">
        <v>190</v>
      </c>
      <c r="B34" s="70">
        <f>'Table Fmax'!F19</f>
        <v>10.8</v>
      </c>
      <c r="C34" s="73"/>
      <c r="D34" s="73"/>
      <c r="E34" s="73"/>
      <c r="F34" s="73"/>
      <c r="G34" s="73"/>
      <c r="H34" s="73"/>
    </row>
    <row r="35" spans="1:8">
      <c r="A35" s="73"/>
      <c r="B35" s="80"/>
      <c r="C35" s="73"/>
      <c r="D35" s="73"/>
      <c r="E35" s="73"/>
      <c r="F35" s="73"/>
      <c r="G35" s="73"/>
      <c r="H35" s="73"/>
    </row>
    <row r="36" spans="1:8">
      <c r="A36" s="44" t="s">
        <v>357</v>
      </c>
      <c r="B36" s="80"/>
      <c r="C36" s="73"/>
      <c r="D36" s="73"/>
      <c r="E36" s="73"/>
      <c r="F36" s="73"/>
      <c r="G36" s="73"/>
      <c r="H36" s="73"/>
    </row>
    <row r="38" spans="1:8">
      <c r="A38" s="81" t="s">
        <v>194</v>
      </c>
      <c r="B38" s="74"/>
      <c r="C38" s="73"/>
      <c r="D38" s="82"/>
      <c r="E38" s="82"/>
      <c r="F38" s="82"/>
    </row>
    <row r="39" spans="1:8">
      <c r="A39" s="83" t="s">
        <v>195</v>
      </c>
      <c r="B39" s="83" t="s">
        <v>196</v>
      </c>
      <c r="C39" s="84"/>
      <c r="D39" s="85"/>
      <c r="E39" s="85"/>
      <c r="F39" s="85"/>
      <c r="G39" s="84"/>
    </row>
  </sheetData>
  <sheetProtection formatCells="0"/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2"/>
  <sheetViews>
    <sheetView workbookViewId="0">
      <selection activeCell="E31" sqref="E31"/>
    </sheetView>
  </sheetViews>
  <sheetFormatPr baseColWidth="10" defaultRowHeight="13.2"/>
  <cols>
    <col min="1" max="1" width="6" style="42" customWidth="1"/>
    <col min="2" max="2" width="10" style="42" customWidth="1"/>
    <col min="3" max="42" width="5" style="42" customWidth="1"/>
    <col min="43" max="16384" width="11.5546875" style="42"/>
  </cols>
  <sheetData>
    <row r="1" spans="2:17">
      <c r="B1" s="110" t="s">
        <v>213</v>
      </c>
    </row>
    <row r="2" spans="2:17">
      <c r="B2" s="44" t="s">
        <v>232</v>
      </c>
    </row>
    <row r="3" spans="2:17">
      <c r="B3" s="111" t="s">
        <v>233</v>
      </c>
    </row>
    <row r="5" spans="2:17">
      <c r="B5" s="103"/>
      <c r="C5" s="103" t="str">
        <f>Données!B12</f>
        <v>M1</v>
      </c>
      <c r="D5" s="103" t="str">
        <f>Données!C12</f>
        <v>M2</v>
      </c>
      <c r="E5" s="103" t="str">
        <f>Données!D12</f>
        <v>M3</v>
      </c>
      <c r="F5" s="103" t="str">
        <f>Données!E12</f>
        <v>M4</v>
      </c>
      <c r="G5" s="103" t="str">
        <f>Données!F12</f>
        <v>M5</v>
      </c>
      <c r="H5" s="103" t="str">
        <f>Données!G12</f>
        <v>M6</v>
      </c>
      <c r="I5" s="103" t="str">
        <f>Données!H12</f>
        <v>M7</v>
      </c>
      <c r="J5" s="103" t="str">
        <f>Données!I12</f>
        <v>M8</v>
      </c>
      <c r="K5" s="103" t="str">
        <f>Données!J12</f>
        <v>M9</v>
      </c>
      <c r="L5" s="103" t="str">
        <f>Données!K12</f>
        <v>M10</v>
      </c>
      <c r="M5" s="103" t="str">
        <f>Données!L12</f>
        <v>M11</v>
      </c>
      <c r="N5" s="103" t="str">
        <f>Données!M12</f>
        <v>M12</v>
      </c>
      <c r="O5" s="103" t="str">
        <f>Données!N12</f>
        <v>M13</v>
      </c>
      <c r="P5" s="103" t="str">
        <f>Données!O12</f>
        <v>M14</v>
      </c>
      <c r="Q5" s="103" t="str">
        <f>Données!P12</f>
        <v>M15</v>
      </c>
    </row>
    <row r="6" spans="2:17">
      <c r="B6" s="103" t="s">
        <v>198</v>
      </c>
      <c r="C6" s="103">
        <f>IF(Données!B13="","",MEDIAN(Données!B13:B112))</f>
        <v>6</v>
      </c>
      <c r="D6" s="103">
        <f>IF(Données!C13="","",MEDIAN(Données!C13:C112))</f>
        <v>7</v>
      </c>
      <c r="E6" s="103">
        <f>IF(Données!D13="","",MEDIAN(Données!D13:D112))</f>
        <v>8.5</v>
      </c>
      <c r="F6" s="103" t="str">
        <f>IF(Données!E13="","",MEDIAN(Données!E13:E112))</f>
        <v/>
      </c>
      <c r="G6" s="103" t="str">
        <f>IF(Données!F13="","",MEDIAN(Données!F13:F112))</f>
        <v/>
      </c>
      <c r="H6" s="103" t="str">
        <f>IF(Données!G13="","",MEDIAN(Données!G13:G112))</f>
        <v/>
      </c>
      <c r="I6" s="103" t="str">
        <f>IF(Données!H13="","",MEDIAN(Données!H13:H112))</f>
        <v/>
      </c>
      <c r="J6" s="103" t="str">
        <f>IF(Données!I13="","",MEDIAN(Données!I13:I112))</f>
        <v/>
      </c>
      <c r="K6" s="103" t="str">
        <f>IF(Données!J13="","",MEDIAN(Données!J13:J112))</f>
        <v/>
      </c>
      <c r="L6" s="103" t="str">
        <f>IF(Données!K13="","",MEDIAN(Données!K13:K112))</f>
        <v/>
      </c>
      <c r="M6" s="103" t="str">
        <f>IF(Données!L13="","",MEDIAN(Données!L13:L112))</f>
        <v/>
      </c>
      <c r="N6" s="103" t="str">
        <f>IF(Données!M13="","",MEDIAN(Données!M13:M112))</f>
        <v/>
      </c>
      <c r="O6" s="103" t="str">
        <f>IF(Données!N13="","",MEDIAN(Données!N13:N112))</f>
        <v/>
      </c>
      <c r="P6" s="103" t="str">
        <f>IF(Données!O13="","",MEDIAN(Données!O13:O112))</f>
        <v/>
      </c>
      <c r="Q6" s="103" t="str">
        <f>IF(Données!P13="","",MEDIAN(Données!P13:P112))</f>
        <v/>
      </c>
    </row>
    <row r="7" spans="2:17">
      <c r="B7" s="42" t="s">
        <v>199</v>
      </c>
      <c r="C7" s="42">
        <f>IF(Données!B13="","",QUARTILE(Données!B13:B112,1))</f>
        <v>4.25</v>
      </c>
      <c r="D7" s="42">
        <f>IF(Données!C13="","",QUARTILE(Données!C13:C112,1))</f>
        <v>4</v>
      </c>
      <c r="E7" s="42">
        <f>IF(Données!D13="","",QUARTILE(Données!D13:D112,1))</f>
        <v>3.5</v>
      </c>
      <c r="F7" s="42" t="str">
        <f>IF(Données!E13="","",QUARTILE(Données!E13:E112,1))</f>
        <v/>
      </c>
      <c r="G7" s="42" t="str">
        <f>IF(Données!F13="","",QUARTILE(Données!F13:F112,1))</f>
        <v/>
      </c>
      <c r="H7" s="42" t="str">
        <f>IF(Données!G13="","",QUARTILE(Données!G13:G112,1))</f>
        <v/>
      </c>
      <c r="I7" s="42" t="str">
        <f>IF(Données!H13="","",QUARTILE(Données!H13:H112,1))</f>
        <v/>
      </c>
      <c r="J7" s="42" t="str">
        <f>IF(Données!I13="","",QUARTILE(Données!I13:I112,1))</f>
        <v/>
      </c>
      <c r="K7" s="42" t="str">
        <f>IF(Données!J13="","",QUARTILE(Données!J13:J112,1))</f>
        <v/>
      </c>
      <c r="L7" s="42" t="str">
        <f>IF(Données!K13="","",QUARTILE(Données!K13:K112,1))</f>
        <v/>
      </c>
      <c r="M7" s="42" t="str">
        <f>IF(Données!L13="","",QUARTILE(Données!L13:L112,1))</f>
        <v/>
      </c>
      <c r="N7" s="42" t="str">
        <f>IF(Données!M13="","",QUARTILE(Données!M13:M112,1))</f>
        <v/>
      </c>
      <c r="O7" s="42" t="str">
        <f>IF(Données!N13="","",QUARTILE(Données!N13:N112,1))</f>
        <v/>
      </c>
      <c r="P7" s="42" t="str">
        <f>IF(Données!O13="","",QUARTILE(Données!O13:O112,1))</f>
        <v/>
      </c>
      <c r="Q7" s="42" t="str">
        <f>IF(Données!P13="","",QUARTILE(Données!P13:P112,1))</f>
        <v/>
      </c>
    </row>
    <row r="8" spans="2:17">
      <c r="B8" s="42" t="s">
        <v>200</v>
      </c>
      <c r="C8" s="42">
        <f>IF(Données!B13="","",QUARTILE(Données!B13:B112,3))</f>
        <v>7.75</v>
      </c>
      <c r="D8" s="42">
        <f>IF(Données!C13="","",QUARTILE(Données!C13:C112,3))</f>
        <v>10</v>
      </c>
      <c r="E8" s="42">
        <f>IF(Données!D13="","",QUARTILE(Données!D13:D112,3))</f>
        <v>13.5</v>
      </c>
      <c r="F8" s="42" t="str">
        <f>IF(Données!E13="","",QUARTILE(Données!E13:E112,3))</f>
        <v/>
      </c>
      <c r="G8" s="42" t="str">
        <f>IF(Données!F13="","",QUARTILE(Données!F13:F112,3))</f>
        <v/>
      </c>
      <c r="H8" s="42" t="str">
        <f>IF(Données!G13="","",QUARTILE(Données!G13:G112,3))</f>
        <v/>
      </c>
      <c r="I8" s="42" t="str">
        <f>IF(Données!H13="","",QUARTILE(Données!H13:H112,3))</f>
        <v/>
      </c>
      <c r="J8" s="42" t="str">
        <f>IF(Données!I13="","",QUARTILE(Données!I13:I112,3))</f>
        <v/>
      </c>
      <c r="K8" s="42" t="str">
        <f>IF(Données!J13="","",QUARTILE(Données!J13:J112,3))</f>
        <v/>
      </c>
      <c r="L8" s="42" t="str">
        <f>IF(Données!K13="","",QUARTILE(Données!K13:K112,3))</f>
        <v/>
      </c>
      <c r="M8" s="42" t="str">
        <f>IF(Données!L13="","",QUARTILE(Données!L13:L112,3))</f>
        <v/>
      </c>
      <c r="N8" s="42" t="str">
        <f>IF(Données!M13="","",QUARTILE(Données!M13:M112,3))</f>
        <v/>
      </c>
      <c r="O8" s="42" t="str">
        <f>IF(Données!N13="","",QUARTILE(Données!N13:N112,3))</f>
        <v/>
      </c>
      <c r="P8" s="42" t="str">
        <f>IF(Données!O13="","",QUARTILE(Données!O13:O112,3))</f>
        <v/>
      </c>
      <c r="Q8" s="42" t="str">
        <f>IF(Données!P13="","",QUARTILE(Données!P13:P112,3))</f>
        <v/>
      </c>
    </row>
    <row r="9" spans="2:17">
      <c r="B9" s="42" t="s">
        <v>201</v>
      </c>
      <c r="C9" s="42">
        <f>IF(C6="","",C6-C7)</f>
        <v>1.75</v>
      </c>
      <c r="D9" s="42">
        <f t="shared" ref="D9:Q9" si="0">IF(D6="","",D6-D7)</f>
        <v>3</v>
      </c>
      <c r="E9" s="42">
        <f t="shared" si="0"/>
        <v>5</v>
      </c>
      <c r="F9" s="42" t="str">
        <f t="shared" si="0"/>
        <v/>
      </c>
      <c r="G9" s="42" t="str">
        <f t="shared" si="0"/>
        <v/>
      </c>
      <c r="H9" s="42" t="str">
        <f t="shared" si="0"/>
        <v/>
      </c>
      <c r="I9" s="42" t="str">
        <f t="shared" si="0"/>
        <v/>
      </c>
      <c r="J9" s="42" t="str">
        <f t="shared" si="0"/>
        <v/>
      </c>
      <c r="K9" s="42" t="str">
        <f t="shared" si="0"/>
        <v/>
      </c>
      <c r="L9" s="42" t="str">
        <f t="shared" si="0"/>
        <v/>
      </c>
      <c r="M9" s="42" t="str">
        <f t="shared" si="0"/>
        <v/>
      </c>
      <c r="N9" s="42" t="str">
        <f t="shared" si="0"/>
        <v/>
      </c>
      <c r="O9" s="42" t="str">
        <f t="shared" si="0"/>
        <v/>
      </c>
      <c r="P9" s="42" t="str">
        <f t="shared" si="0"/>
        <v/>
      </c>
      <c r="Q9" s="42" t="str">
        <f t="shared" si="0"/>
        <v/>
      </c>
    </row>
    <row r="10" spans="2:17">
      <c r="B10" s="42" t="s">
        <v>202</v>
      </c>
      <c r="C10" s="42">
        <f>IF(C6="","",C8-C6)</f>
        <v>1.75</v>
      </c>
      <c r="D10" s="42">
        <f t="shared" ref="D10:Q10" si="1">IF(D6="","",D8-D6)</f>
        <v>3</v>
      </c>
      <c r="E10" s="42">
        <f t="shared" si="1"/>
        <v>5</v>
      </c>
      <c r="F10" s="42" t="str">
        <f t="shared" si="1"/>
        <v/>
      </c>
      <c r="G10" s="42" t="str">
        <f t="shared" si="1"/>
        <v/>
      </c>
      <c r="H10" s="42" t="str">
        <f t="shared" si="1"/>
        <v/>
      </c>
      <c r="I10" s="42" t="str">
        <f t="shared" si="1"/>
        <v/>
      </c>
      <c r="J10" s="42" t="str">
        <f t="shared" si="1"/>
        <v/>
      </c>
      <c r="K10" s="42" t="str">
        <f t="shared" si="1"/>
        <v/>
      </c>
      <c r="L10" s="42" t="str">
        <f t="shared" si="1"/>
        <v/>
      </c>
      <c r="M10" s="42" t="str">
        <f t="shared" si="1"/>
        <v/>
      </c>
      <c r="N10" s="42" t="str">
        <f t="shared" si="1"/>
        <v/>
      </c>
      <c r="O10" s="42" t="str">
        <f t="shared" si="1"/>
        <v/>
      </c>
      <c r="P10" s="42" t="str">
        <f t="shared" si="1"/>
        <v/>
      </c>
      <c r="Q10" s="42" t="str">
        <f t="shared" si="1"/>
        <v/>
      </c>
    </row>
    <row r="12" spans="2:17">
      <c r="B12" s="95" t="s">
        <v>214</v>
      </c>
    </row>
  </sheetData>
  <sheetProtection formatCells="0"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234"/>
  <sheetViews>
    <sheetView zoomScaleNormal="100" workbookViewId="0">
      <selection activeCell="B1" sqref="B1:I1"/>
    </sheetView>
  </sheetViews>
  <sheetFormatPr baseColWidth="10" defaultRowHeight="13.2"/>
  <cols>
    <col min="1" max="1" width="6.88671875" style="42" customWidth="1"/>
    <col min="2" max="2" width="9" style="42" customWidth="1"/>
    <col min="3" max="16384" width="11.5546875" style="42"/>
  </cols>
  <sheetData>
    <row r="1" spans="2:22" ht="31.8" customHeight="1">
      <c r="B1" s="124" t="s">
        <v>219</v>
      </c>
      <c r="C1" s="124"/>
      <c r="D1" s="124"/>
      <c r="E1" s="124"/>
      <c r="F1" s="124"/>
      <c r="G1" s="124"/>
      <c r="H1" s="124"/>
      <c r="I1" s="124"/>
    </row>
    <row r="3" spans="2:22">
      <c r="B3" s="44" t="s">
        <v>223</v>
      </c>
    </row>
    <row r="4" spans="2:22">
      <c r="B4" s="44"/>
    </row>
    <row r="5" spans="2:22">
      <c r="B5" s="44" t="s">
        <v>326</v>
      </c>
      <c r="H5" s="44" t="s">
        <v>230</v>
      </c>
      <c r="M5" s="43" t="s">
        <v>241</v>
      </c>
      <c r="P5" s="95" t="s">
        <v>328</v>
      </c>
    </row>
    <row r="6" spans="2:22" ht="13.8" thickBot="1">
      <c r="B6" s="45" t="s">
        <v>222</v>
      </c>
      <c r="C6" s="45" t="s">
        <v>12</v>
      </c>
      <c r="D6" s="45" t="s">
        <v>13</v>
      </c>
      <c r="E6" s="45" t="s">
        <v>14</v>
      </c>
      <c r="H6" s="46" t="s">
        <v>222</v>
      </c>
      <c r="I6" s="47" t="s">
        <v>221</v>
      </c>
      <c r="J6" s="47" t="s">
        <v>220</v>
      </c>
      <c r="K6" s="117"/>
      <c r="M6" s="44" t="s">
        <v>254</v>
      </c>
    </row>
    <row r="7" spans="2:22" ht="14.4" thickTop="1">
      <c r="B7" s="48" t="s">
        <v>224</v>
      </c>
      <c r="C7" s="48">
        <v>9</v>
      </c>
      <c r="D7" s="48">
        <v>12</v>
      </c>
      <c r="E7" s="48">
        <v>15</v>
      </c>
      <c r="H7" s="49" t="s">
        <v>224</v>
      </c>
      <c r="I7" s="50" t="s">
        <v>12</v>
      </c>
      <c r="J7" s="50">
        <v>9</v>
      </c>
      <c r="K7" s="72"/>
      <c r="P7" s="113" t="s">
        <v>242</v>
      </c>
      <c r="Q7" s="112"/>
      <c r="R7" s="112"/>
      <c r="S7" s="112"/>
      <c r="T7" s="112"/>
      <c r="U7" s="112"/>
      <c r="V7" s="112"/>
    </row>
    <row r="8" spans="2:22" ht="13.8">
      <c r="B8" s="51" t="s">
        <v>225</v>
      </c>
      <c r="C8" s="51">
        <v>5</v>
      </c>
      <c r="D8" s="51">
        <v>4</v>
      </c>
      <c r="E8" s="51">
        <v>3</v>
      </c>
      <c r="H8" s="52" t="s">
        <v>225</v>
      </c>
      <c r="I8" s="53" t="s">
        <v>12</v>
      </c>
      <c r="J8" s="53">
        <v>5</v>
      </c>
      <c r="K8" s="72"/>
      <c r="P8" s="113" t="s">
        <v>329</v>
      </c>
      <c r="Q8" s="112"/>
      <c r="R8" s="112"/>
      <c r="S8" s="112"/>
      <c r="T8" s="112"/>
      <c r="U8" s="112"/>
      <c r="V8" s="112"/>
    </row>
    <row r="9" spans="2:22" ht="13.8">
      <c r="B9" s="51" t="s">
        <v>226</v>
      </c>
      <c r="C9" s="51">
        <v>8</v>
      </c>
      <c r="D9" s="51">
        <v>10</v>
      </c>
      <c r="E9" s="51">
        <v>12</v>
      </c>
      <c r="H9" s="52" t="s">
        <v>226</v>
      </c>
      <c r="I9" s="53" t="s">
        <v>12</v>
      </c>
      <c r="J9" s="53">
        <v>8</v>
      </c>
      <c r="K9" s="72"/>
      <c r="P9" s="113" t="s">
        <v>330</v>
      </c>
      <c r="Q9" s="112"/>
      <c r="R9" s="112"/>
      <c r="S9" s="112"/>
      <c r="T9" s="112"/>
      <c r="U9" s="112"/>
      <c r="V9" s="112"/>
    </row>
    <row r="10" spans="2:22">
      <c r="B10" s="51" t="s">
        <v>227</v>
      </c>
      <c r="C10" s="51">
        <v>7</v>
      </c>
      <c r="D10" s="51">
        <v>10</v>
      </c>
      <c r="E10" s="51">
        <v>14</v>
      </c>
      <c r="H10" s="52" t="s">
        <v>227</v>
      </c>
      <c r="I10" s="53" t="s">
        <v>12</v>
      </c>
      <c r="J10" s="53">
        <v>7</v>
      </c>
      <c r="K10" s="72"/>
    </row>
    <row r="11" spans="2:22">
      <c r="B11" s="51" t="s">
        <v>228</v>
      </c>
      <c r="C11" s="51">
        <v>4</v>
      </c>
      <c r="D11" s="51">
        <v>4</v>
      </c>
      <c r="E11" s="51">
        <v>5</v>
      </c>
      <c r="H11" s="52" t="s">
        <v>228</v>
      </c>
      <c r="I11" s="53" t="s">
        <v>12</v>
      </c>
      <c r="J11" s="53">
        <v>4</v>
      </c>
      <c r="K11" s="72"/>
    </row>
    <row r="12" spans="2:22" ht="13.8" thickBot="1">
      <c r="B12" s="51" t="s">
        <v>229</v>
      </c>
      <c r="C12" s="51">
        <v>1</v>
      </c>
      <c r="D12" s="51">
        <v>0</v>
      </c>
      <c r="E12" s="51">
        <v>3</v>
      </c>
      <c r="H12" s="46" t="s">
        <v>229</v>
      </c>
      <c r="I12" s="47" t="s">
        <v>12</v>
      </c>
      <c r="J12" s="47">
        <v>1</v>
      </c>
      <c r="K12" s="72"/>
    </row>
    <row r="13" spans="2:22" ht="13.8" thickTop="1">
      <c r="B13" s="44"/>
      <c r="H13" s="49" t="s">
        <v>224</v>
      </c>
      <c r="I13" s="50" t="s">
        <v>13</v>
      </c>
      <c r="J13" s="50">
        <v>12</v>
      </c>
      <c r="K13" s="72"/>
    </row>
    <row r="14" spans="2:22">
      <c r="B14" s="44"/>
      <c r="D14" s="44" t="s">
        <v>327</v>
      </c>
      <c r="H14" s="52" t="s">
        <v>225</v>
      </c>
      <c r="I14" s="53" t="s">
        <v>13</v>
      </c>
      <c r="J14" s="53">
        <v>4</v>
      </c>
      <c r="K14" s="72"/>
    </row>
    <row r="15" spans="2:22">
      <c r="B15" s="44"/>
      <c r="H15" s="52" t="s">
        <v>226</v>
      </c>
      <c r="I15" s="53" t="s">
        <v>13</v>
      </c>
      <c r="J15" s="53">
        <v>10</v>
      </c>
      <c r="K15" s="72"/>
    </row>
    <row r="16" spans="2:22">
      <c r="B16" s="44"/>
      <c r="H16" s="52" t="s">
        <v>227</v>
      </c>
      <c r="I16" s="53" t="s">
        <v>13</v>
      </c>
      <c r="J16" s="53">
        <v>10</v>
      </c>
      <c r="K16" s="72"/>
    </row>
    <row r="17" spans="1:11">
      <c r="B17" s="44"/>
      <c r="H17" s="52" t="s">
        <v>228</v>
      </c>
      <c r="I17" s="53" t="s">
        <v>13</v>
      </c>
      <c r="J17" s="53">
        <v>4</v>
      </c>
      <c r="K17" s="72"/>
    </row>
    <row r="18" spans="1:11" ht="13.8" thickBot="1">
      <c r="B18" s="44"/>
      <c r="H18" s="46" t="s">
        <v>229</v>
      </c>
      <c r="I18" s="47" t="s">
        <v>13</v>
      </c>
      <c r="J18" s="47">
        <v>0</v>
      </c>
      <c r="K18" s="72"/>
    </row>
    <row r="19" spans="1:11" ht="13.8" thickTop="1">
      <c r="B19" s="44"/>
      <c r="H19" s="49" t="s">
        <v>224</v>
      </c>
      <c r="I19" s="50" t="s">
        <v>14</v>
      </c>
      <c r="J19" s="50">
        <v>15</v>
      </c>
      <c r="K19" s="72"/>
    </row>
    <row r="20" spans="1:11">
      <c r="B20" s="44"/>
      <c r="H20" s="52" t="s">
        <v>225</v>
      </c>
      <c r="I20" s="53" t="s">
        <v>14</v>
      </c>
      <c r="J20" s="53">
        <v>3</v>
      </c>
      <c r="K20" s="72"/>
    </row>
    <row r="21" spans="1:11">
      <c r="B21" s="44"/>
      <c r="H21" s="52" t="s">
        <v>226</v>
      </c>
      <c r="I21" s="53" t="s">
        <v>14</v>
      </c>
      <c r="J21" s="53">
        <v>12</v>
      </c>
      <c r="K21" s="72"/>
    </row>
    <row r="22" spans="1:11">
      <c r="B22" s="44"/>
      <c r="H22" s="52" t="s">
        <v>227</v>
      </c>
      <c r="I22" s="53" t="s">
        <v>14</v>
      </c>
      <c r="J22" s="53">
        <v>14</v>
      </c>
      <c r="K22" s="72"/>
    </row>
    <row r="23" spans="1:11">
      <c r="B23" s="44"/>
      <c r="H23" s="52" t="s">
        <v>228</v>
      </c>
      <c r="I23" s="53" t="s">
        <v>14</v>
      </c>
      <c r="J23" s="53">
        <v>5</v>
      </c>
      <c r="K23" s="72"/>
    </row>
    <row r="24" spans="1:11" ht="13.8" thickBot="1">
      <c r="H24" s="46" t="s">
        <v>229</v>
      </c>
      <c r="I24" s="47" t="s">
        <v>14</v>
      </c>
      <c r="J24" s="47">
        <v>3</v>
      </c>
      <c r="K24" s="72"/>
    </row>
    <row r="25" spans="1:11" ht="13.8" thickTop="1"/>
    <row r="26" spans="1:11">
      <c r="A26" s="43" t="s">
        <v>351</v>
      </c>
    </row>
    <row r="28" spans="1:11">
      <c r="A28" s="44"/>
    </row>
    <row r="29" spans="1:11">
      <c r="A29" s="43" t="s">
        <v>296</v>
      </c>
    </row>
    <row r="30" spans="1:11">
      <c r="A30" s="44" t="s">
        <v>294</v>
      </c>
    </row>
    <row r="32" spans="1:11">
      <c r="A32" s="43" t="s">
        <v>297</v>
      </c>
    </row>
    <row r="34" spans="2:21">
      <c r="B34" s="44" t="s">
        <v>255</v>
      </c>
    </row>
    <row r="36" spans="2:21">
      <c r="B36" s="44" t="s">
        <v>264</v>
      </c>
    </row>
    <row r="37" spans="2:21">
      <c r="C37" s="44" t="s">
        <v>256</v>
      </c>
      <c r="D37" s="44" t="s">
        <v>257</v>
      </c>
    </row>
    <row r="38" spans="2:21">
      <c r="C38" s="44" t="s">
        <v>258</v>
      </c>
      <c r="D38" s="44" t="s">
        <v>259</v>
      </c>
    </row>
    <row r="39" spans="2:21">
      <c r="C39" s="44" t="s">
        <v>260</v>
      </c>
      <c r="D39" s="44" t="s">
        <v>261</v>
      </c>
    </row>
    <row r="40" spans="2:21">
      <c r="C40" s="44" t="s">
        <v>262</v>
      </c>
      <c r="D40" s="44" t="s">
        <v>263</v>
      </c>
    </row>
    <row r="41" spans="2:21">
      <c r="B41" s="44"/>
      <c r="C41" s="44"/>
    </row>
    <row r="42" spans="2:21">
      <c r="B42" s="44" t="s">
        <v>265</v>
      </c>
      <c r="P42" s="95"/>
    </row>
    <row r="44" spans="2:21" ht="13.8">
      <c r="C44" s="113" t="s">
        <v>266</v>
      </c>
      <c r="D44" s="112"/>
      <c r="E44" s="112"/>
      <c r="F44" s="112"/>
      <c r="G44" s="112"/>
      <c r="H44" s="112"/>
      <c r="I44" s="112"/>
    </row>
    <row r="45" spans="2:21" ht="13.8">
      <c r="C45" s="113" t="s">
        <v>268</v>
      </c>
      <c r="D45" s="112"/>
      <c r="E45" s="112"/>
      <c r="F45" s="112"/>
      <c r="G45" s="112"/>
      <c r="H45" s="112"/>
      <c r="I45" s="112"/>
      <c r="P45" s="95" t="s">
        <v>331</v>
      </c>
    </row>
    <row r="46" spans="2:21" ht="13.8">
      <c r="C46" s="113" t="s">
        <v>267</v>
      </c>
      <c r="D46" s="112"/>
      <c r="E46" s="112"/>
      <c r="F46" s="112"/>
      <c r="G46" s="112"/>
      <c r="H46" s="112"/>
      <c r="I46" s="112"/>
    </row>
    <row r="47" spans="2:21" ht="13.8">
      <c r="C47" s="115"/>
      <c r="D47" s="112"/>
      <c r="E47" s="112"/>
      <c r="F47" s="112"/>
      <c r="G47" s="112"/>
      <c r="H47" s="112"/>
      <c r="I47" s="112"/>
      <c r="P47" s="113" t="s">
        <v>332</v>
      </c>
      <c r="Q47" s="112"/>
      <c r="R47" s="112"/>
      <c r="S47" s="112"/>
      <c r="T47" s="112"/>
      <c r="U47" s="112"/>
    </row>
    <row r="48" spans="2:21" ht="13.8">
      <c r="C48" s="114" t="s">
        <v>269</v>
      </c>
      <c r="D48" s="112"/>
      <c r="E48" s="112"/>
      <c r="F48" s="112"/>
      <c r="G48" s="112"/>
      <c r="H48" s="112"/>
      <c r="I48" s="112"/>
      <c r="P48" s="113" t="s">
        <v>333</v>
      </c>
      <c r="Q48" s="112"/>
      <c r="R48" s="112"/>
      <c r="S48" s="112"/>
      <c r="T48" s="112"/>
      <c r="U48" s="112"/>
    </row>
    <row r="49" spans="2:9" ht="13.8">
      <c r="C49" s="114" t="s">
        <v>270</v>
      </c>
      <c r="D49" s="112"/>
      <c r="E49" s="112"/>
      <c r="F49" s="112"/>
      <c r="G49" s="112"/>
      <c r="H49" s="112"/>
      <c r="I49" s="112"/>
    </row>
    <row r="50" spans="2:9" ht="13.8">
      <c r="C50" s="114" t="s">
        <v>271</v>
      </c>
      <c r="D50" s="112"/>
      <c r="E50" s="112"/>
      <c r="F50" s="112"/>
      <c r="G50" s="112"/>
      <c r="H50" s="112"/>
      <c r="I50" s="112"/>
    </row>
    <row r="51" spans="2:9" ht="13.8">
      <c r="C51" s="114"/>
      <c r="D51" s="112"/>
      <c r="E51" s="112"/>
      <c r="F51" s="112"/>
      <c r="G51" s="112"/>
      <c r="H51" s="112"/>
      <c r="I51" s="112"/>
    </row>
    <row r="52" spans="2:9" ht="13.8">
      <c r="C52" s="114" t="s">
        <v>272</v>
      </c>
      <c r="D52" s="112"/>
      <c r="E52" s="112"/>
      <c r="F52" s="112"/>
      <c r="G52" s="112"/>
      <c r="H52" s="112"/>
      <c r="I52" s="112"/>
    </row>
    <row r="53" spans="2:9" ht="13.8">
      <c r="C53" s="114" t="s">
        <v>273</v>
      </c>
      <c r="D53" s="112"/>
      <c r="E53" s="112"/>
      <c r="F53" s="112"/>
      <c r="G53" s="112"/>
      <c r="H53" s="112"/>
      <c r="I53" s="112"/>
    </row>
    <row r="54" spans="2:9" ht="13.8">
      <c r="C54" s="114" t="s">
        <v>274</v>
      </c>
      <c r="D54" s="112"/>
      <c r="E54" s="112"/>
      <c r="F54" s="112"/>
      <c r="G54" s="112"/>
      <c r="H54" s="112"/>
      <c r="I54" s="112"/>
    </row>
    <row r="55" spans="2:9" ht="13.8">
      <c r="C55" s="114"/>
      <c r="D55" s="112"/>
      <c r="E55" s="112"/>
      <c r="F55" s="112"/>
      <c r="G55" s="112"/>
      <c r="H55" s="112"/>
      <c r="I55" s="112"/>
    </row>
    <row r="56" spans="2:9" ht="13.8">
      <c r="C56" s="114" t="s">
        <v>275</v>
      </c>
      <c r="D56" s="112"/>
      <c r="E56" s="112"/>
      <c r="F56" s="112"/>
      <c r="G56" s="112"/>
      <c r="H56" s="112"/>
      <c r="I56" s="112"/>
    </row>
    <row r="57" spans="2:9" ht="13.8">
      <c r="C57" s="114" t="s">
        <v>276</v>
      </c>
      <c r="D57" s="112"/>
      <c r="E57" s="112"/>
      <c r="F57" s="112"/>
      <c r="G57" s="112"/>
      <c r="H57" s="112"/>
      <c r="I57" s="112"/>
    </row>
    <row r="58" spans="2:9" ht="13.8">
      <c r="C58" s="114" t="s">
        <v>277</v>
      </c>
      <c r="D58" s="112"/>
      <c r="E58" s="112"/>
      <c r="F58" s="112"/>
      <c r="G58" s="112"/>
      <c r="H58" s="112"/>
      <c r="I58" s="112"/>
    </row>
    <row r="60" spans="2:9">
      <c r="B60" s="44" t="s">
        <v>278</v>
      </c>
    </row>
    <row r="61" spans="2:9">
      <c r="C61" s="44" t="s">
        <v>279</v>
      </c>
    </row>
    <row r="62" spans="2:9">
      <c r="D62" s="44" t="s">
        <v>280</v>
      </c>
    </row>
    <row r="63" spans="2:9">
      <c r="D63" s="44" t="s">
        <v>281</v>
      </c>
    </row>
    <row r="64" spans="2:9">
      <c r="D64" s="44" t="s">
        <v>282</v>
      </c>
    </row>
    <row r="66" spans="2:7">
      <c r="C66" s="44" t="s">
        <v>283</v>
      </c>
    </row>
    <row r="67" spans="2:7">
      <c r="D67" s="44" t="s">
        <v>284</v>
      </c>
    </row>
    <row r="68" spans="2:7">
      <c r="D68" s="44" t="s">
        <v>285</v>
      </c>
    </row>
    <row r="70" spans="2:7">
      <c r="C70" s="44" t="s">
        <v>286</v>
      </c>
    </row>
    <row r="71" spans="2:7">
      <c r="D71" s="44" t="s">
        <v>289</v>
      </c>
    </row>
    <row r="72" spans="2:7">
      <c r="D72" s="44" t="s">
        <v>287</v>
      </c>
    </row>
    <row r="74" spans="2:7">
      <c r="C74" s="44" t="s">
        <v>288</v>
      </c>
    </row>
    <row r="76" spans="2:7">
      <c r="B76" s="44" t="s">
        <v>290</v>
      </c>
    </row>
    <row r="78" spans="2:7" ht="13.8">
      <c r="C78" s="113" t="s">
        <v>291</v>
      </c>
      <c r="D78" s="112"/>
      <c r="E78" s="112"/>
      <c r="F78" s="112"/>
      <c r="G78" s="112"/>
    </row>
    <row r="79" spans="2:7" ht="13.8">
      <c r="C79" s="113" t="s">
        <v>292</v>
      </c>
      <c r="D79" s="112"/>
      <c r="E79" s="112"/>
      <c r="F79" s="112"/>
      <c r="G79" s="112"/>
    </row>
    <row r="98" spans="1:10">
      <c r="H98" s="44" t="s">
        <v>325</v>
      </c>
    </row>
    <row r="99" spans="1:10">
      <c r="H99" s="44" t="s">
        <v>334</v>
      </c>
    </row>
    <row r="100" spans="1:10">
      <c r="H100" s="44" t="s">
        <v>295</v>
      </c>
    </row>
    <row r="104" spans="1:10">
      <c r="A104" s="43" t="s">
        <v>298</v>
      </c>
    </row>
    <row r="105" spans="1:10">
      <c r="A105" s="43"/>
    </row>
    <row r="106" spans="1:10">
      <c r="A106" s="43"/>
      <c r="B106" s="44" t="s">
        <v>353</v>
      </c>
    </row>
    <row r="107" spans="1:10">
      <c r="A107" s="43"/>
    </row>
    <row r="108" spans="1:10">
      <c r="B108" s="44" t="s">
        <v>308</v>
      </c>
    </row>
    <row r="110" spans="1:10">
      <c r="B110" s="44" t="s">
        <v>234</v>
      </c>
    </row>
    <row r="112" spans="1:10" ht="13.8">
      <c r="B112" s="40" t="s">
        <v>299</v>
      </c>
      <c r="C112" s="112"/>
      <c r="D112" s="112"/>
      <c r="E112" s="112"/>
      <c r="F112" s="112"/>
      <c r="G112" s="112"/>
      <c r="H112" s="112"/>
      <c r="I112" s="112"/>
      <c r="J112" s="112"/>
    </row>
    <row r="113" spans="2:10" ht="13.8">
      <c r="B113" s="40" t="s">
        <v>300</v>
      </c>
      <c r="C113" s="112"/>
      <c r="D113" s="112"/>
      <c r="E113" s="112"/>
      <c r="F113" s="112"/>
      <c r="G113" s="112"/>
      <c r="H113" s="112"/>
      <c r="I113" s="112"/>
      <c r="J113" s="112"/>
    </row>
    <row r="114" spans="2:10">
      <c r="B114" s="112"/>
      <c r="C114" s="112"/>
      <c r="D114" s="112"/>
      <c r="E114" s="112"/>
      <c r="F114" s="112"/>
      <c r="G114" s="112"/>
      <c r="H114" s="112"/>
      <c r="I114" s="112"/>
      <c r="J114" s="112"/>
    </row>
    <row r="115" spans="2:10" ht="13.8">
      <c r="B115" s="41" t="s">
        <v>301</v>
      </c>
      <c r="C115" s="112"/>
      <c r="D115" s="112"/>
      <c r="E115" s="112"/>
      <c r="F115" s="112"/>
      <c r="G115" s="112"/>
      <c r="H115" s="112"/>
      <c r="I115" s="112"/>
      <c r="J115" s="112"/>
    </row>
    <row r="116" spans="2:10" ht="13.8">
      <c r="B116" s="41" t="s">
        <v>302</v>
      </c>
      <c r="C116" s="112"/>
      <c r="D116" s="112"/>
      <c r="E116" s="112"/>
      <c r="F116" s="112"/>
      <c r="G116" s="112"/>
      <c r="H116" s="112"/>
      <c r="I116" s="112"/>
      <c r="J116" s="112"/>
    </row>
    <row r="117" spans="2:10" ht="13.8">
      <c r="B117" s="41" t="s">
        <v>303</v>
      </c>
      <c r="C117" s="112"/>
      <c r="D117" s="112"/>
      <c r="E117" s="112"/>
      <c r="F117" s="112"/>
      <c r="G117" s="112"/>
      <c r="H117" s="112"/>
      <c r="I117" s="112"/>
      <c r="J117" s="112"/>
    </row>
    <row r="118" spans="2:10" ht="13.8">
      <c r="B118" s="41"/>
      <c r="C118" s="112"/>
      <c r="D118" s="112"/>
      <c r="E118" s="112"/>
      <c r="F118" s="112"/>
      <c r="G118" s="112"/>
      <c r="H118" s="112"/>
      <c r="I118" s="112"/>
      <c r="J118" s="112"/>
    </row>
    <row r="119" spans="2:10" ht="13.8">
      <c r="B119" s="41" t="s">
        <v>304</v>
      </c>
      <c r="C119" s="112"/>
      <c r="D119" s="112"/>
      <c r="E119" s="112"/>
      <c r="F119" s="112"/>
      <c r="G119" s="112"/>
      <c r="H119" s="112"/>
      <c r="I119" s="112"/>
      <c r="J119" s="112"/>
    </row>
    <row r="120" spans="2:10" ht="13.8">
      <c r="B120" s="41" t="s">
        <v>305</v>
      </c>
      <c r="C120" s="112"/>
      <c r="D120" s="112"/>
      <c r="E120" s="112"/>
      <c r="F120" s="112"/>
      <c r="G120" s="112"/>
      <c r="H120" s="112"/>
      <c r="I120" s="112"/>
      <c r="J120" s="112"/>
    </row>
    <row r="121" spans="2:10" ht="13.8">
      <c r="B121" s="41" t="s">
        <v>306</v>
      </c>
      <c r="C121" s="112"/>
      <c r="D121" s="112"/>
      <c r="E121" s="112"/>
      <c r="F121" s="112"/>
      <c r="G121" s="112"/>
      <c r="H121" s="112"/>
      <c r="I121" s="112"/>
      <c r="J121" s="112"/>
    </row>
    <row r="122" spans="2:10" ht="13.8">
      <c r="B122" s="41" t="s">
        <v>307</v>
      </c>
      <c r="C122" s="112"/>
      <c r="D122" s="112"/>
      <c r="E122" s="112"/>
      <c r="F122" s="112"/>
      <c r="G122" s="112"/>
      <c r="H122" s="112"/>
      <c r="I122" s="112"/>
      <c r="J122" s="112"/>
    </row>
    <row r="124" spans="2:10">
      <c r="B124" s="44" t="s">
        <v>309</v>
      </c>
    </row>
    <row r="126" spans="2:10">
      <c r="B126" s="112" t="s">
        <v>310</v>
      </c>
      <c r="C126" s="112"/>
      <c r="D126" s="112"/>
      <c r="E126" s="112"/>
      <c r="F126" s="112"/>
      <c r="G126" s="112"/>
      <c r="H126" s="112"/>
      <c r="I126" s="112"/>
      <c r="J126" s="112"/>
    </row>
    <row r="127" spans="2:10" ht="13.8">
      <c r="B127" s="116" t="s">
        <v>311</v>
      </c>
      <c r="C127" s="112"/>
      <c r="D127" s="112"/>
      <c r="E127" s="112"/>
      <c r="F127" s="112"/>
      <c r="G127" s="112"/>
      <c r="H127" s="112"/>
      <c r="I127" s="112"/>
      <c r="J127" s="112"/>
    </row>
    <row r="128" spans="2:10">
      <c r="B128" s="112" t="s">
        <v>312</v>
      </c>
      <c r="C128" s="112"/>
      <c r="D128" s="112"/>
      <c r="E128" s="112"/>
      <c r="F128" s="112"/>
      <c r="G128" s="112"/>
      <c r="H128" s="112"/>
      <c r="I128" s="112"/>
      <c r="J128" s="112"/>
    </row>
    <row r="130" spans="2:10" ht="13.8">
      <c r="B130" s="40" t="s">
        <v>313</v>
      </c>
      <c r="C130" s="112"/>
      <c r="D130" s="112"/>
      <c r="E130" s="112"/>
      <c r="F130" s="112"/>
      <c r="G130" s="112"/>
      <c r="H130" s="112"/>
      <c r="I130" s="112"/>
      <c r="J130" s="112"/>
    </row>
    <row r="131" spans="2:10" ht="13.8">
      <c r="B131" s="41" t="s">
        <v>314</v>
      </c>
      <c r="C131" s="112"/>
      <c r="D131" s="112"/>
      <c r="E131" s="112"/>
      <c r="F131" s="112"/>
      <c r="G131" s="112"/>
      <c r="H131" s="112"/>
      <c r="I131" s="112"/>
      <c r="J131" s="112"/>
    </row>
    <row r="132" spans="2:10" ht="13.8">
      <c r="B132" s="41"/>
      <c r="C132" s="112"/>
      <c r="D132" s="112"/>
      <c r="E132" s="112"/>
      <c r="F132" s="112"/>
      <c r="G132" s="112"/>
      <c r="H132" s="112"/>
      <c r="I132" s="112"/>
      <c r="J132" s="112"/>
    </row>
    <row r="133" spans="2:10" ht="13.8">
      <c r="B133" s="41" t="s">
        <v>315</v>
      </c>
      <c r="C133" s="112"/>
      <c r="D133" s="112"/>
      <c r="E133" s="112"/>
      <c r="F133" s="112"/>
      <c r="G133" s="112"/>
      <c r="H133" s="112"/>
      <c r="I133" s="112"/>
      <c r="J133" s="112"/>
    </row>
    <row r="134" spans="2:10" ht="13.8">
      <c r="B134" s="41" t="s">
        <v>316</v>
      </c>
      <c r="C134" s="112"/>
      <c r="D134" s="112"/>
      <c r="E134" s="112"/>
      <c r="F134" s="112"/>
      <c r="G134" s="112"/>
      <c r="H134" s="112"/>
      <c r="I134" s="112"/>
      <c r="J134" s="112"/>
    </row>
    <row r="135" spans="2:10" ht="13.8">
      <c r="B135" s="41" t="s">
        <v>317</v>
      </c>
      <c r="C135" s="112"/>
      <c r="D135" s="112"/>
      <c r="E135" s="112"/>
      <c r="F135" s="112"/>
      <c r="G135" s="112"/>
      <c r="H135" s="112"/>
      <c r="I135" s="112"/>
      <c r="J135" s="112"/>
    </row>
    <row r="136" spans="2:10" ht="13.8">
      <c r="B136" s="41" t="s">
        <v>318</v>
      </c>
      <c r="C136" s="112"/>
      <c r="D136" s="112"/>
      <c r="E136" s="112"/>
      <c r="F136" s="112"/>
      <c r="G136" s="112"/>
      <c r="H136" s="112"/>
      <c r="I136" s="112"/>
      <c r="J136" s="112"/>
    </row>
    <row r="137" spans="2:10" ht="13.8">
      <c r="B137" s="41" t="s">
        <v>319</v>
      </c>
      <c r="C137" s="112"/>
      <c r="D137" s="112"/>
      <c r="E137" s="112"/>
      <c r="F137" s="112"/>
      <c r="G137" s="112"/>
      <c r="H137" s="112"/>
      <c r="I137" s="112"/>
      <c r="J137" s="112"/>
    </row>
    <row r="139" spans="2:10">
      <c r="B139" s="44" t="s">
        <v>320</v>
      </c>
    </row>
    <row r="141" spans="2:10" ht="13.8">
      <c r="B141" s="40" t="s">
        <v>321</v>
      </c>
      <c r="C141" s="112"/>
      <c r="D141" s="112"/>
      <c r="E141" s="112"/>
      <c r="F141" s="112"/>
      <c r="G141" s="112"/>
      <c r="H141" s="112"/>
      <c r="I141" s="112"/>
      <c r="J141" s="112"/>
    </row>
    <row r="142" spans="2:10">
      <c r="B142" s="112"/>
      <c r="C142" s="112"/>
      <c r="D142" s="112"/>
      <c r="E142" s="112"/>
      <c r="F142" s="112"/>
      <c r="G142" s="112"/>
      <c r="H142" s="112"/>
      <c r="I142" s="112"/>
      <c r="J142" s="112"/>
    </row>
    <row r="143" spans="2:10" ht="13.8">
      <c r="B143" s="41"/>
      <c r="C143" s="41" t="s">
        <v>322</v>
      </c>
      <c r="D143" s="112"/>
      <c r="E143" s="112"/>
      <c r="F143" s="112"/>
      <c r="G143" s="112"/>
      <c r="H143" s="112"/>
      <c r="I143" s="112"/>
      <c r="J143" s="112"/>
    </row>
    <row r="144" spans="2:10" ht="13.8">
      <c r="B144" s="41"/>
      <c r="C144" s="41"/>
      <c r="D144" s="112"/>
      <c r="E144" s="112"/>
      <c r="F144" s="112"/>
      <c r="G144" s="112"/>
      <c r="H144" s="112"/>
      <c r="I144" s="112"/>
      <c r="J144" s="112"/>
    </row>
    <row r="145" spans="1:10" ht="13.8">
      <c r="B145" s="41" t="s">
        <v>323</v>
      </c>
      <c r="C145" s="41"/>
      <c r="D145" s="112"/>
      <c r="E145" s="112"/>
      <c r="F145" s="112"/>
      <c r="G145" s="112"/>
      <c r="H145" s="112"/>
      <c r="I145" s="112"/>
      <c r="J145" s="112"/>
    </row>
    <row r="146" spans="1:10" ht="13.8">
      <c r="B146" s="41" t="s">
        <v>324</v>
      </c>
      <c r="C146" s="41"/>
      <c r="D146" s="112"/>
      <c r="E146" s="112"/>
      <c r="F146" s="112"/>
      <c r="G146" s="112"/>
      <c r="H146" s="112"/>
      <c r="I146" s="112"/>
      <c r="J146" s="112"/>
    </row>
    <row r="149" spans="1:10">
      <c r="A149" s="43" t="s">
        <v>293</v>
      </c>
    </row>
    <row r="150" spans="1:10">
      <c r="A150" s="44" t="s">
        <v>294</v>
      </c>
    </row>
    <row r="151" spans="1:10">
      <c r="A151" s="44"/>
    </row>
    <row r="152" spans="1:10">
      <c r="C152" s="44" t="s">
        <v>352</v>
      </c>
    </row>
    <row r="154" spans="1:10">
      <c r="C154" s="44" t="s">
        <v>234</v>
      </c>
    </row>
    <row r="156" spans="1:10" ht="13.8">
      <c r="C156" s="40" t="s">
        <v>235</v>
      </c>
      <c r="D156" s="112"/>
      <c r="E156" s="112"/>
      <c r="F156" s="112"/>
      <c r="G156" s="112"/>
      <c r="H156" s="112"/>
      <c r="I156" s="112"/>
      <c r="J156" s="112"/>
    </row>
    <row r="157" spans="1:10" ht="13.8">
      <c r="C157" s="40" t="s">
        <v>236</v>
      </c>
      <c r="D157" s="112"/>
      <c r="E157" s="112"/>
      <c r="F157" s="112"/>
      <c r="G157" s="112"/>
      <c r="H157" s="112"/>
      <c r="I157" s="112"/>
      <c r="J157" s="112"/>
    </row>
    <row r="158" spans="1:10" ht="13.8">
      <c r="C158" s="40" t="s">
        <v>237</v>
      </c>
      <c r="D158" s="112"/>
      <c r="E158" s="112"/>
      <c r="F158" s="112"/>
      <c r="G158" s="112"/>
      <c r="H158" s="112"/>
      <c r="I158" s="112"/>
      <c r="J158" s="112"/>
    </row>
    <row r="159" spans="1:10" ht="13.8">
      <c r="C159" s="41" t="s">
        <v>238</v>
      </c>
      <c r="D159" s="112"/>
      <c r="E159" s="112"/>
      <c r="F159" s="112"/>
      <c r="G159" s="112"/>
      <c r="H159" s="112"/>
      <c r="I159" s="112"/>
      <c r="J159" s="112"/>
    </row>
    <row r="160" spans="1:10" ht="13.8">
      <c r="C160" s="41" t="s">
        <v>239</v>
      </c>
      <c r="D160" s="112"/>
      <c r="E160" s="112"/>
      <c r="F160" s="112"/>
      <c r="G160" s="112"/>
      <c r="H160" s="112"/>
      <c r="I160" s="112"/>
      <c r="J160" s="112"/>
    </row>
    <row r="161" spans="3:10" ht="13.8">
      <c r="C161" s="41" t="s">
        <v>240</v>
      </c>
      <c r="D161" s="112"/>
      <c r="E161" s="112"/>
      <c r="F161" s="112"/>
      <c r="G161" s="112"/>
      <c r="H161" s="112"/>
      <c r="I161" s="112"/>
      <c r="J161" s="112"/>
    </row>
    <row r="163" spans="3:10">
      <c r="C163" s="95" t="s">
        <v>243</v>
      </c>
    </row>
    <row r="165" spans="3:10">
      <c r="C165" s="44" t="s">
        <v>244</v>
      </c>
    </row>
    <row r="166" spans="3:10">
      <c r="C166" s="44" t="s">
        <v>245</v>
      </c>
    </row>
    <row r="192" spans="3:8" ht="13.8">
      <c r="C192" s="114"/>
      <c r="D192" s="114" t="s">
        <v>246</v>
      </c>
      <c r="E192" s="112"/>
      <c r="F192" s="112"/>
      <c r="G192" s="112"/>
      <c r="H192" s="112"/>
    </row>
    <row r="193" spans="1:8" ht="13.8">
      <c r="C193" s="114"/>
      <c r="D193" s="114"/>
      <c r="E193" s="112"/>
      <c r="F193" s="112"/>
      <c r="G193" s="112"/>
      <c r="H193" s="112"/>
    </row>
    <row r="194" spans="1:8" ht="13.8">
      <c r="C194" s="114" t="s">
        <v>247</v>
      </c>
      <c r="D194" s="114"/>
      <c r="E194" s="112"/>
      <c r="F194" s="112"/>
      <c r="G194" s="112"/>
      <c r="H194" s="112"/>
    </row>
    <row r="195" spans="1:8" ht="13.8">
      <c r="C195" s="114"/>
      <c r="D195" s="114" t="s">
        <v>248</v>
      </c>
      <c r="E195" s="112"/>
      <c r="F195" s="112"/>
      <c r="G195" s="112"/>
      <c r="H195" s="112"/>
    </row>
    <row r="196" spans="1:8" ht="13.8">
      <c r="C196" s="114" t="s">
        <v>249</v>
      </c>
      <c r="D196" s="114"/>
      <c r="E196" s="112"/>
      <c r="F196" s="112"/>
      <c r="G196" s="112"/>
      <c r="H196" s="112"/>
    </row>
    <row r="197" spans="1:8">
      <c r="C197" s="112"/>
      <c r="D197" s="112"/>
      <c r="E197" s="112"/>
      <c r="F197" s="112"/>
      <c r="G197" s="112"/>
      <c r="H197" s="112"/>
    </row>
    <row r="198" spans="1:8" ht="13.8">
      <c r="C198" s="114" t="s">
        <v>250</v>
      </c>
      <c r="D198" s="112"/>
      <c r="E198" s="112"/>
      <c r="F198" s="112"/>
      <c r="G198" s="112"/>
      <c r="H198" s="112"/>
    </row>
    <row r="199" spans="1:8" ht="13.8">
      <c r="C199" s="114"/>
      <c r="D199" s="112"/>
      <c r="E199" s="112"/>
      <c r="F199" s="112"/>
      <c r="G199" s="112"/>
      <c r="H199" s="112"/>
    </row>
    <row r="200" spans="1:8" ht="13.8">
      <c r="C200" s="114" t="s">
        <v>251</v>
      </c>
      <c r="D200" s="112"/>
      <c r="E200" s="112"/>
      <c r="F200" s="112"/>
      <c r="G200" s="112"/>
      <c r="H200" s="112"/>
    </row>
    <row r="201" spans="1:8" ht="13.8">
      <c r="C201" s="114" t="s">
        <v>252</v>
      </c>
      <c r="D201" s="112"/>
      <c r="E201" s="112"/>
      <c r="F201" s="112"/>
      <c r="G201" s="112"/>
      <c r="H201" s="112"/>
    </row>
    <row r="202" spans="1:8" ht="13.8">
      <c r="C202" s="114" t="s">
        <v>253</v>
      </c>
      <c r="D202" s="112"/>
      <c r="E202" s="112"/>
      <c r="F202" s="112"/>
      <c r="G202" s="112"/>
      <c r="H202" s="112"/>
    </row>
    <row r="205" spans="1:8">
      <c r="A205" s="43" t="s">
        <v>335</v>
      </c>
    </row>
    <row r="206" spans="1:8">
      <c r="B206" s="44" t="s">
        <v>336</v>
      </c>
    </row>
    <row r="207" spans="1:8">
      <c r="B207" s="44" t="s">
        <v>350</v>
      </c>
    </row>
    <row r="209" spans="2:6">
      <c r="B209" s="44" t="s">
        <v>337</v>
      </c>
    </row>
    <row r="210" spans="2:6">
      <c r="B210" s="44" t="s">
        <v>338</v>
      </c>
    </row>
    <row r="211" spans="2:6">
      <c r="B211" s="44" t="s">
        <v>339</v>
      </c>
    </row>
    <row r="212" spans="2:6">
      <c r="B212" s="44" t="s">
        <v>340</v>
      </c>
    </row>
    <row r="213" spans="2:6">
      <c r="B213" s="44" t="s">
        <v>341</v>
      </c>
    </row>
    <row r="215" spans="2:6">
      <c r="B215" s="44" t="s">
        <v>348</v>
      </c>
    </row>
    <row r="216" spans="2:6">
      <c r="B216" s="44" t="s">
        <v>342</v>
      </c>
    </row>
    <row r="217" spans="2:6">
      <c r="B217" s="44" t="s">
        <v>343</v>
      </c>
    </row>
    <row r="218" spans="2:6">
      <c r="B218" s="44"/>
    </row>
    <row r="219" spans="2:6">
      <c r="B219" s="44" t="s">
        <v>349</v>
      </c>
    </row>
    <row r="221" spans="2:6" ht="13.8" thickBot="1">
      <c r="C221" s="45" t="s">
        <v>12</v>
      </c>
      <c r="D221" s="45" t="s">
        <v>13</v>
      </c>
      <c r="E221" s="45" t="s">
        <v>14</v>
      </c>
      <c r="F221" s="45" t="s">
        <v>15</v>
      </c>
    </row>
    <row r="222" spans="2:6" ht="13.8" thickTop="1">
      <c r="C222" s="48">
        <v>9</v>
      </c>
      <c r="D222" s="48">
        <v>12</v>
      </c>
      <c r="E222" s="48">
        <v>15</v>
      </c>
      <c r="F222" s="48">
        <v>18</v>
      </c>
    </row>
    <row r="223" spans="2:6">
      <c r="C223" s="51">
        <v>5</v>
      </c>
      <c r="D223" s="51">
        <v>4</v>
      </c>
      <c r="E223" s="51">
        <v>3</v>
      </c>
      <c r="F223" s="51">
        <v>6</v>
      </c>
    </row>
    <row r="224" spans="2:6">
      <c r="C224" s="51">
        <v>8</v>
      </c>
      <c r="D224" s="51">
        <v>10</v>
      </c>
      <c r="E224" s="51">
        <v>12</v>
      </c>
      <c r="F224" s="51">
        <v>13</v>
      </c>
    </row>
    <row r="225" spans="3:6">
      <c r="C225" s="51">
        <v>7</v>
      </c>
      <c r="D225" s="51">
        <v>10</v>
      </c>
      <c r="E225" s="51">
        <v>14</v>
      </c>
      <c r="F225" s="51">
        <v>18</v>
      </c>
    </row>
    <row r="226" spans="3:6">
      <c r="C226" s="51">
        <v>4</v>
      </c>
      <c r="D226" s="51">
        <v>4</v>
      </c>
      <c r="E226" s="51">
        <v>5</v>
      </c>
      <c r="F226" s="51">
        <v>6</v>
      </c>
    </row>
    <row r="227" spans="3:6">
      <c r="C227" s="51">
        <v>1</v>
      </c>
      <c r="D227" s="51">
        <v>0</v>
      </c>
      <c r="E227" s="51">
        <v>3</v>
      </c>
      <c r="F227" s="51">
        <v>5</v>
      </c>
    </row>
    <row r="230" spans="3:6" ht="13.8">
      <c r="C230" s="113" t="s">
        <v>346</v>
      </c>
      <c r="D230" s="112"/>
      <c r="E230" s="112"/>
      <c r="F230" s="112"/>
    </row>
    <row r="231" spans="3:6" ht="13.8">
      <c r="C231" s="113" t="s">
        <v>347</v>
      </c>
      <c r="D231" s="112"/>
      <c r="E231" s="112"/>
      <c r="F231" s="112"/>
    </row>
    <row r="232" spans="3:6" ht="13.8">
      <c r="C232" s="118"/>
      <c r="D232" s="112"/>
      <c r="E232" s="112"/>
      <c r="F232" s="112"/>
    </row>
    <row r="233" spans="3:6" ht="13.8">
      <c r="C233" s="114" t="s">
        <v>344</v>
      </c>
      <c r="D233" s="112"/>
      <c r="E233" s="112"/>
      <c r="F233" s="112"/>
    </row>
    <row r="234" spans="3:6" ht="13.8">
      <c r="C234" s="114" t="s">
        <v>345</v>
      </c>
      <c r="D234" s="112"/>
      <c r="E234" s="112"/>
      <c r="F234" s="112"/>
    </row>
  </sheetData>
  <sheetProtection sheet="1" objects="1" scenarios="1"/>
  <mergeCells count="1">
    <mergeCell ref="B1:I1"/>
  </mergeCells>
  <phoneticPr fontId="18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46"/>
  <sheetViews>
    <sheetView workbookViewId="0">
      <selection activeCell="C10" sqref="C10"/>
    </sheetView>
  </sheetViews>
  <sheetFormatPr baseColWidth="10" defaultRowHeight="13.2"/>
  <cols>
    <col min="1" max="1" width="5.44140625" customWidth="1"/>
    <col min="2" max="2" width="7.88671875" customWidth="1"/>
    <col min="3" max="10" width="7.109375" customWidth="1"/>
    <col min="11" max="12" width="7.44140625" customWidth="1"/>
    <col min="13" max="16" width="6" customWidth="1"/>
  </cols>
  <sheetData>
    <row r="1" spans="1:16" ht="13.8">
      <c r="A1" s="125" t="s">
        <v>167</v>
      </c>
      <c r="B1" s="125"/>
      <c r="C1" s="125"/>
      <c r="D1" s="125"/>
      <c r="E1" s="125"/>
      <c r="F1" s="125"/>
      <c r="G1" s="125"/>
      <c r="H1" s="125"/>
      <c r="I1" s="125"/>
      <c r="J1" s="125"/>
    </row>
    <row r="3" spans="1:16">
      <c r="A3" t="s">
        <v>217</v>
      </c>
    </row>
    <row r="4" spans="1:16">
      <c r="A4" t="s">
        <v>168</v>
      </c>
    </row>
    <row r="5" spans="1:16">
      <c r="A5" t="s">
        <v>169</v>
      </c>
    </row>
    <row r="6" spans="1:16">
      <c r="A6" t="s">
        <v>170</v>
      </c>
    </row>
    <row r="8" spans="1:16">
      <c r="A8" s="24" t="s">
        <v>165</v>
      </c>
    </row>
    <row r="9" spans="1:16">
      <c r="A9" t="s">
        <v>205</v>
      </c>
      <c r="B9" s="1" t="s">
        <v>175</v>
      </c>
      <c r="C9" s="1" t="s">
        <v>176</v>
      </c>
      <c r="D9" s="1" t="s">
        <v>172</v>
      </c>
      <c r="E9" s="1" t="s">
        <v>173</v>
      </c>
      <c r="F9" s="1" t="s">
        <v>42</v>
      </c>
      <c r="G9" s="1" t="s">
        <v>174</v>
      </c>
      <c r="H9" s="1" t="s">
        <v>177</v>
      </c>
      <c r="I9" s="1" t="s">
        <v>178</v>
      </c>
      <c r="J9" s="1" t="s">
        <v>179</v>
      </c>
      <c r="K9" s="1" t="s">
        <v>180</v>
      </c>
      <c r="L9" s="1" t="s">
        <v>181</v>
      </c>
      <c r="M9" s="1" t="s">
        <v>182</v>
      </c>
      <c r="N9" s="1" t="s">
        <v>26</v>
      </c>
      <c r="O9" s="1" t="s">
        <v>183</v>
      </c>
      <c r="P9" s="1" t="s">
        <v>184</v>
      </c>
    </row>
    <row r="10" spans="1:16">
      <c r="A10" t="s">
        <v>206</v>
      </c>
      <c r="B10" s="23">
        <f>Données!B116</f>
        <v>8.6666666666666679</v>
      </c>
      <c r="C10" s="23">
        <f>Données!C116</f>
        <v>21.866666666666664</v>
      </c>
      <c r="D10" s="23">
        <f>Données!D116</f>
        <v>31.466666666666661</v>
      </c>
      <c r="E10" s="23" t="str">
        <f>Données!E116</f>
        <v/>
      </c>
      <c r="F10" s="23" t="str">
        <f>Données!F116</f>
        <v/>
      </c>
      <c r="G10" s="23" t="str">
        <f>Données!G116</f>
        <v/>
      </c>
      <c r="H10" s="23" t="str">
        <f>Données!H116</f>
        <v/>
      </c>
      <c r="I10" s="23" t="str">
        <f>Données!I116</f>
        <v/>
      </c>
      <c r="J10" s="23" t="str">
        <f>Données!J116</f>
        <v/>
      </c>
      <c r="K10" s="23" t="str">
        <f>Données!K116</f>
        <v/>
      </c>
      <c r="L10" s="23" t="str">
        <f>Données!L116</f>
        <v/>
      </c>
      <c r="M10" s="23" t="str">
        <f>Données!M116</f>
        <v/>
      </c>
      <c r="N10" s="23" t="str">
        <f>Données!N116</f>
        <v/>
      </c>
      <c r="O10" s="23" t="str">
        <f>Données!O116</f>
        <v/>
      </c>
      <c r="P10" s="23" t="str">
        <f>Données!P116</f>
        <v/>
      </c>
    </row>
    <row r="13" spans="1:16">
      <c r="B13" s="18" t="s">
        <v>171</v>
      </c>
      <c r="C13" s="19"/>
      <c r="D13" s="19"/>
      <c r="E13" s="19"/>
      <c r="F13" s="20">
        <f>COUNT(B10:P10)</f>
        <v>3</v>
      </c>
      <c r="L13">
        <f>IF(F13&gt;10,10,F13)</f>
        <v>3</v>
      </c>
    </row>
    <row r="14" spans="1:16">
      <c r="B14" s="18" t="s">
        <v>218</v>
      </c>
      <c r="C14" s="19"/>
      <c r="D14" s="19"/>
      <c r="E14" s="19"/>
      <c r="F14" s="20">
        <f>Données!B125-1</f>
        <v>5</v>
      </c>
      <c r="L14">
        <f>IF(F14&gt;100,100,IF(F14&gt;70,100,IF(F14&gt;60,60,IF(F14&gt;40,60,IF(F14&gt;24,30,IF(F14&gt;17,20,F14))))))</f>
        <v>5</v>
      </c>
    </row>
    <row r="15" spans="1:16">
      <c r="B15" s="18" t="s">
        <v>207</v>
      </c>
      <c r="C15" s="19"/>
      <c r="D15" s="19"/>
      <c r="E15" s="19"/>
      <c r="F15" s="22">
        <f>MAX(B10:P10)</f>
        <v>31.466666666666661</v>
      </c>
    </row>
    <row r="16" spans="1:16">
      <c r="B16" s="18" t="s">
        <v>208</v>
      </c>
      <c r="C16" s="19"/>
      <c r="D16" s="19"/>
      <c r="E16" s="19"/>
      <c r="F16" s="22">
        <f>MIN(B10:P10)</f>
        <v>8.6666666666666679</v>
      </c>
    </row>
    <row r="17" spans="1:12">
      <c r="F17" s="21"/>
    </row>
    <row r="18" spans="1:12">
      <c r="B18" s="18" t="s">
        <v>209</v>
      </c>
      <c r="C18" s="19"/>
      <c r="D18" s="19"/>
      <c r="E18" s="19"/>
      <c r="F18" s="17">
        <f>F15/F16</f>
        <v>3.6307692307692299</v>
      </c>
    </row>
    <row r="19" spans="1:12">
      <c r="B19" s="18" t="s">
        <v>210</v>
      </c>
      <c r="C19" s="19"/>
      <c r="D19" s="19"/>
      <c r="E19" s="19"/>
      <c r="F19" s="17">
        <f>VLOOKUP(L14,A24:L38,L13,TRUE)</f>
        <v>10.8</v>
      </c>
    </row>
    <row r="21" spans="1:12">
      <c r="B21" s="126" t="str">
        <f>IF(F18&lt;F19,"Les variances ne sont pas significativement hétérogènes","Les variances sont significativement hétérogènes")</f>
        <v>Les variances ne sont pas significativement hétérogènes</v>
      </c>
      <c r="C21" s="127"/>
      <c r="D21" s="127"/>
      <c r="E21" s="127"/>
      <c r="F21" s="127"/>
      <c r="G21" s="127"/>
      <c r="H21" s="127"/>
      <c r="I21" s="128"/>
    </row>
    <row r="23" spans="1:12">
      <c r="A23" s="25" t="s">
        <v>40</v>
      </c>
      <c r="B23" s="26">
        <v>2</v>
      </c>
      <c r="C23" s="27">
        <v>3</v>
      </c>
      <c r="D23" s="27">
        <v>4</v>
      </c>
      <c r="E23" s="27">
        <v>5</v>
      </c>
      <c r="F23" s="27">
        <v>6</v>
      </c>
      <c r="G23" s="27">
        <v>7</v>
      </c>
      <c r="H23" s="27">
        <v>8</v>
      </c>
      <c r="I23" s="27">
        <v>9</v>
      </c>
      <c r="J23" s="27">
        <v>10</v>
      </c>
      <c r="K23" s="27">
        <v>11</v>
      </c>
      <c r="L23" s="28">
        <v>12</v>
      </c>
    </row>
    <row r="24" spans="1:12">
      <c r="A24" s="29">
        <v>2</v>
      </c>
      <c r="B24" s="30">
        <v>39</v>
      </c>
      <c r="C24" s="31">
        <v>87.5</v>
      </c>
      <c r="D24" s="31">
        <v>142</v>
      </c>
      <c r="E24" s="31">
        <v>202</v>
      </c>
      <c r="F24" s="31">
        <v>266</v>
      </c>
      <c r="G24" s="31">
        <v>333</v>
      </c>
      <c r="H24" s="31">
        <v>403</v>
      </c>
      <c r="I24" s="31">
        <v>475</v>
      </c>
      <c r="J24" s="31">
        <v>550</v>
      </c>
      <c r="K24" s="31">
        <v>626</v>
      </c>
      <c r="L24" s="32">
        <v>704</v>
      </c>
    </row>
    <row r="25" spans="1:12">
      <c r="A25" s="29">
        <v>3</v>
      </c>
      <c r="B25" s="33">
        <v>15.4</v>
      </c>
      <c r="C25" s="34">
        <v>27.8</v>
      </c>
      <c r="D25" s="34">
        <v>39.200000000000003</v>
      </c>
      <c r="E25" s="34">
        <v>50.7</v>
      </c>
      <c r="F25" s="34">
        <v>62</v>
      </c>
      <c r="G25" s="34">
        <v>72.900000000000006</v>
      </c>
      <c r="H25" s="34">
        <v>83.5</v>
      </c>
      <c r="I25" s="34">
        <v>93.9</v>
      </c>
      <c r="J25" s="34">
        <v>104</v>
      </c>
      <c r="K25" s="34">
        <v>114</v>
      </c>
      <c r="L25" s="35">
        <v>124</v>
      </c>
    </row>
    <row r="26" spans="1:12">
      <c r="A26" s="29">
        <v>4</v>
      </c>
      <c r="B26" s="33">
        <v>9.6</v>
      </c>
      <c r="C26" s="34">
        <v>15.5</v>
      </c>
      <c r="D26" s="34">
        <v>20.6</v>
      </c>
      <c r="E26" s="34">
        <v>25.5</v>
      </c>
      <c r="F26" s="34">
        <v>29.5</v>
      </c>
      <c r="G26" s="34">
        <v>33.6</v>
      </c>
      <c r="H26" s="34">
        <v>37.5</v>
      </c>
      <c r="I26" s="34">
        <v>41.4</v>
      </c>
      <c r="J26" s="34">
        <v>44.6</v>
      </c>
      <c r="K26" s="34">
        <v>48</v>
      </c>
      <c r="L26" s="35">
        <v>51.4</v>
      </c>
    </row>
    <row r="27" spans="1:12">
      <c r="A27" s="29">
        <v>5</v>
      </c>
      <c r="B27" s="33">
        <v>7.15</v>
      </c>
      <c r="C27" s="34">
        <v>10.8</v>
      </c>
      <c r="D27" s="34">
        <v>13.7</v>
      </c>
      <c r="E27" s="34">
        <v>16.3</v>
      </c>
      <c r="F27" s="34">
        <v>18.7</v>
      </c>
      <c r="G27" s="34">
        <v>20.8</v>
      </c>
      <c r="H27" s="34">
        <v>22.9</v>
      </c>
      <c r="I27" s="34">
        <v>24.7</v>
      </c>
      <c r="J27" s="34">
        <v>26.5</v>
      </c>
      <c r="K27" s="34">
        <v>28.2</v>
      </c>
      <c r="L27" s="35">
        <v>29.9</v>
      </c>
    </row>
    <row r="28" spans="1:12">
      <c r="A28" s="29">
        <v>6</v>
      </c>
      <c r="B28" s="33">
        <v>5.82</v>
      </c>
      <c r="C28" s="34">
        <v>8.3800000000000008</v>
      </c>
      <c r="D28" s="34">
        <v>10.4</v>
      </c>
      <c r="E28" s="34">
        <v>12.1</v>
      </c>
      <c r="F28" s="34">
        <v>13.7</v>
      </c>
      <c r="G28" s="34">
        <v>15</v>
      </c>
      <c r="H28" s="34">
        <v>16.3</v>
      </c>
      <c r="I28" s="34">
        <v>17.5</v>
      </c>
      <c r="J28" s="34">
        <v>18.600000000000001</v>
      </c>
      <c r="K28" s="34">
        <v>19.7</v>
      </c>
      <c r="L28" s="35">
        <v>20.7</v>
      </c>
    </row>
    <row r="29" spans="1:12">
      <c r="A29" s="29">
        <v>7</v>
      </c>
      <c r="B29" s="33">
        <v>4.99</v>
      </c>
      <c r="C29" s="34">
        <v>6.94</v>
      </c>
      <c r="D29" s="34">
        <v>8.44</v>
      </c>
      <c r="E29" s="34">
        <v>9.6999999999999993</v>
      </c>
      <c r="F29" s="34">
        <v>10.8</v>
      </c>
      <c r="G29" s="34">
        <v>11.8</v>
      </c>
      <c r="H29" s="34">
        <v>12.7</v>
      </c>
      <c r="I29" s="34">
        <v>13.5</v>
      </c>
      <c r="J29" s="34">
        <v>14.3</v>
      </c>
      <c r="K29" s="34">
        <v>15.1</v>
      </c>
      <c r="L29" s="35">
        <v>15.8</v>
      </c>
    </row>
    <row r="30" spans="1:12">
      <c r="A30" s="29">
        <v>8</v>
      </c>
      <c r="B30" s="33">
        <v>4.43</v>
      </c>
      <c r="C30" s="34">
        <v>6</v>
      </c>
      <c r="D30" s="34">
        <v>7.18</v>
      </c>
      <c r="E30" s="34">
        <v>8.1199999999999992</v>
      </c>
      <c r="F30" s="34">
        <v>9.0299999999999994</v>
      </c>
      <c r="G30" s="34">
        <v>9.7799999999999994</v>
      </c>
      <c r="H30" s="34">
        <v>10.5</v>
      </c>
      <c r="I30" s="34">
        <v>11.1</v>
      </c>
      <c r="J30" s="34">
        <v>11.7</v>
      </c>
      <c r="K30" s="34">
        <v>12.2</v>
      </c>
      <c r="L30" s="35">
        <v>12.7</v>
      </c>
    </row>
    <row r="31" spans="1:12">
      <c r="A31" s="29">
        <v>9</v>
      </c>
      <c r="B31" s="33">
        <v>4.03</v>
      </c>
      <c r="C31" s="34">
        <v>5.34</v>
      </c>
      <c r="D31" s="34">
        <v>6.31</v>
      </c>
      <c r="E31" s="34">
        <v>7.11</v>
      </c>
      <c r="F31" s="34">
        <v>7.8</v>
      </c>
      <c r="G31" s="34">
        <v>8.41</v>
      </c>
      <c r="H31" s="34">
        <v>8.9499999999999993</v>
      </c>
      <c r="I31" s="34">
        <v>9.4499999999999993</v>
      </c>
      <c r="J31" s="34">
        <v>9.91</v>
      </c>
      <c r="K31" s="34">
        <v>10.3</v>
      </c>
      <c r="L31" s="35">
        <v>10.7</v>
      </c>
    </row>
    <row r="32" spans="1:12">
      <c r="A32" s="29">
        <v>10</v>
      </c>
      <c r="B32" s="33">
        <v>3.72</v>
      </c>
      <c r="C32" s="34">
        <v>4.8499999999999996</v>
      </c>
      <c r="D32" s="34">
        <v>5.67</v>
      </c>
      <c r="E32" s="34">
        <v>6.34</v>
      </c>
      <c r="F32" s="34">
        <v>6.92</v>
      </c>
      <c r="G32" s="34">
        <v>7.42</v>
      </c>
      <c r="H32" s="34">
        <v>7.87</v>
      </c>
      <c r="I32" s="34">
        <v>8.2799999999999994</v>
      </c>
      <c r="J32" s="34">
        <v>8.66</v>
      </c>
      <c r="K32" s="34">
        <v>9.01</v>
      </c>
      <c r="L32" s="35">
        <v>9.34</v>
      </c>
    </row>
    <row r="33" spans="1:12">
      <c r="A33" s="29">
        <v>12</v>
      </c>
      <c r="B33" s="33">
        <v>3.28</v>
      </c>
      <c r="C33" s="34">
        <v>4.16</v>
      </c>
      <c r="D33" s="34">
        <v>4.79</v>
      </c>
      <c r="E33" s="34">
        <v>5.3</v>
      </c>
      <c r="F33" s="34">
        <v>5.72</v>
      </c>
      <c r="G33" s="34">
        <v>6.09</v>
      </c>
      <c r="H33" s="34">
        <v>6.42</v>
      </c>
      <c r="I33" s="34">
        <v>6.72</v>
      </c>
      <c r="J33" s="34">
        <v>7</v>
      </c>
      <c r="K33" s="34">
        <v>7.25</v>
      </c>
      <c r="L33" s="35">
        <v>7.48</v>
      </c>
    </row>
    <row r="34" spans="1:12">
      <c r="A34" s="29">
        <v>15</v>
      </c>
      <c r="B34" s="33">
        <v>2.86</v>
      </c>
      <c r="C34" s="34">
        <v>3.54</v>
      </c>
      <c r="D34" s="34">
        <v>4.01</v>
      </c>
      <c r="E34" s="34">
        <v>4.37</v>
      </c>
      <c r="F34" s="34">
        <v>4.68</v>
      </c>
      <c r="G34" s="34">
        <v>4.95</v>
      </c>
      <c r="H34" s="34">
        <v>5.19</v>
      </c>
      <c r="I34" s="34">
        <v>5.4</v>
      </c>
      <c r="J34" s="34">
        <v>5.59</v>
      </c>
      <c r="K34" s="34">
        <v>5.77</v>
      </c>
      <c r="L34" s="35">
        <v>5.93</v>
      </c>
    </row>
    <row r="35" spans="1:12">
      <c r="A35" s="29">
        <v>20</v>
      </c>
      <c r="B35" s="33">
        <v>2.46</v>
      </c>
      <c r="C35" s="34">
        <v>2.95</v>
      </c>
      <c r="D35" s="34">
        <v>3.29</v>
      </c>
      <c r="E35" s="34">
        <v>3.54</v>
      </c>
      <c r="F35" s="34">
        <v>3.76</v>
      </c>
      <c r="G35" s="34">
        <v>3.94</v>
      </c>
      <c r="H35" s="34">
        <v>4.0999999999999996</v>
      </c>
      <c r="I35" s="34">
        <v>4.24</v>
      </c>
      <c r="J35" s="34">
        <v>4.37</v>
      </c>
      <c r="K35" s="34">
        <v>4.49</v>
      </c>
      <c r="L35" s="35">
        <v>4.59</v>
      </c>
    </row>
    <row r="36" spans="1:12">
      <c r="A36" s="29">
        <v>30</v>
      </c>
      <c r="B36" s="33">
        <v>2.0699999999999998</v>
      </c>
      <c r="C36" s="34">
        <v>2.4</v>
      </c>
      <c r="D36" s="34">
        <v>2.61</v>
      </c>
      <c r="E36" s="34">
        <v>2.78</v>
      </c>
      <c r="F36" s="34">
        <v>2.91</v>
      </c>
      <c r="G36" s="34">
        <v>3.02</v>
      </c>
      <c r="H36" s="34">
        <v>3.12</v>
      </c>
      <c r="I36" s="34">
        <v>3.21</v>
      </c>
      <c r="J36" s="34">
        <v>3.29</v>
      </c>
      <c r="K36" s="34">
        <v>3.36</v>
      </c>
      <c r="L36" s="35">
        <v>3.39</v>
      </c>
    </row>
    <row r="37" spans="1:12">
      <c r="A37" s="29">
        <v>60</v>
      </c>
      <c r="B37" s="33">
        <v>1.67</v>
      </c>
      <c r="C37" s="34">
        <v>1.85</v>
      </c>
      <c r="D37" s="34">
        <v>1.96</v>
      </c>
      <c r="E37" s="34">
        <v>2.04</v>
      </c>
      <c r="F37" s="34">
        <v>2.11</v>
      </c>
      <c r="G37" s="34">
        <v>2.17</v>
      </c>
      <c r="H37" s="34">
        <v>2.2200000000000002</v>
      </c>
      <c r="I37" s="34">
        <v>2.2599999999999998</v>
      </c>
      <c r="J37" s="34">
        <v>2.2999999999999998</v>
      </c>
      <c r="K37" s="34">
        <v>2.33</v>
      </c>
      <c r="L37" s="35">
        <v>2.36</v>
      </c>
    </row>
    <row r="38" spans="1:12">
      <c r="A38" s="36">
        <v>100</v>
      </c>
      <c r="B38" s="37">
        <v>1</v>
      </c>
      <c r="C38" s="38">
        <v>1</v>
      </c>
      <c r="D38" s="38">
        <v>1</v>
      </c>
      <c r="E38" s="38">
        <v>1</v>
      </c>
      <c r="F38" s="38">
        <v>1</v>
      </c>
      <c r="G38" s="38">
        <v>1</v>
      </c>
      <c r="H38" s="38">
        <v>1</v>
      </c>
      <c r="I38" s="38">
        <v>1</v>
      </c>
      <c r="J38" s="38">
        <v>1</v>
      </c>
      <c r="K38" s="38">
        <v>1</v>
      </c>
      <c r="L38" s="39">
        <v>1</v>
      </c>
    </row>
    <row r="41" spans="1:12">
      <c r="A41" s="24" t="s">
        <v>211</v>
      </c>
    </row>
    <row r="42" spans="1:12">
      <c r="B42" t="str">
        <f>'Matrice covariances'!A23</f>
        <v>Fmax</v>
      </c>
      <c r="C42" s="2">
        <f>'Matrice covariances'!B23</f>
        <v>1.8613861386138613</v>
      </c>
    </row>
    <row r="43" spans="1:12">
      <c r="B43" t="str">
        <f>'Matrice covariances'!A25</f>
        <v>nb groupes</v>
      </c>
      <c r="C43">
        <f>IF('Matrice covariances'!B25&lt;13,'Matrice covariances'!B25,12)</f>
        <v>3</v>
      </c>
      <c r="L43">
        <f>IF(C43&gt;12,12,C43)</f>
        <v>3</v>
      </c>
    </row>
    <row r="44" spans="1:12">
      <c r="B44" t="str">
        <f>'Matrice covariances'!A24</f>
        <v>ddl</v>
      </c>
      <c r="C44">
        <f>'Matrice covariances'!B24</f>
        <v>5</v>
      </c>
      <c r="L44">
        <f>IF(C44&gt;100,100,IF(C44&gt;70,100,IF(C44&gt;60,60,IF(C44&gt;40,60,IF(C44&gt;24,30,IF(C44&gt;17,20,C44))))))</f>
        <v>5</v>
      </c>
    </row>
    <row r="46" spans="1:12">
      <c r="B46" t="s">
        <v>187</v>
      </c>
      <c r="C46">
        <f>VLOOKUP(L44,A24:L38,L43,TRUE)</f>
        <v>10.8</v>
      </c>
    </row>
  </sheetData>
  <sheetProtection sheet="1" objects="1" scenarios="1"/>
  <mergeCells count="2">
    <mergeCell ref="A1:J1"/>
    <mergeCell ref="B21:I2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Données</vt:lpstr>
      <vt:lpstr>Matrice covariances</vt:lpstr>
      <vt:lpstr>ANOVA</vt:lpstr>
      <vt:lpstr>Graphique</vt:lpstr>
      <vt:lpstr>Méthodes avec R</vt:lpstr>
      <vt:lpstr>Table Fmax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2006-03-15T21:03:25Z</dcterms:created>
  <dcterms:modified xsi:type="dcterms:W3CDTF">2015-06-03T09:45:26Z</dcterms:modified>
</cp:coreProperties>
</file>